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Overview" sheetId="1" state="visible" r:id="rId1"/>
    <sheet name="Reference" sheetId="2" state="visible" r:id="rId2"/>
    <sheet name="Testing" sheetId="3" state="visible" r:id="rId3"/>
    <sheet name="Config" sheetId="4" state="visible" r:id="rId4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0"/>
      <sz val="11"/>
    </font>
    <font>
      <name val="Calibri"/>
      <family val="2"/>
      <color theme="1"/>
      <sz val="11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"/>
      </left>
      <right style="thin">
        <color theme="0" tint="-0.1499679555650502"/>
      </right>
      <top style="thin">
        <color theme="0" tint="-0.1499679555650502"/>
      </top>
      <bottom style="thin">
        <color theme="0" tint="-0.1499679555650502"/>
      </bottom>
      <diagonal/>
    </border>
  </borders>
  <cellStyleXfs count="31">
    <xf borderId="0" fillId="0" fontId="0" numFmtId="0"/>
    <xf borderId="1" fillId="2" fontId="1" numFmtId="49"/>
    <xf borderId="1" fillId="2" fontId="1" numFmtId="49"/>
    <xf borderId="1" fillId="2" fontId="1" numFmtId="49"/>
    <xf borderId="1" fillId="3" fontId="2" numFmtId="49"/>
    <xf borderId="1" fillId="4" fontId="3" numFmtId="1"/>
    <xf borderId="1" fillId="3" fontId="2" numFmtId="49"/>
    <xf borderId="1" fillId="4" fontId="3" numFmtId="1"/>
    <xf borderId="1" fillId="0" fontId="2" numFmtId="1"/>
    <xf borderId="1" fillId="0" fontId="2" numFmtId="1"/>
    <xf borderId="1" fillId="5" fontId="2" numFmtId="1"/>
    <xf borderId="1" fillId="5" fontId="4" numFmtId="1"/>
    <xf borderId="1" fillId="5" fontId="4" numFmtId="1"/>
    <xf borderId="1" fillId="5" fontId="4" numFmtId="1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2"/>
    <xf borderId="1" fillId="5" fontId="4" numFmtId="10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1"/>
    <xf borderId="1" fillId="5" fontId="2" numFmtId="1"/>
    <xf borderId="1" fillId="5" fontId="4" numFmtId="1"/>
    <xf borderId="1" fillId="2" fontId="1" numFmtId="49"/>
    <xf borderId="1" fillId="2" fontId="1" numFmtId="49"/>
  </cellStyleXfs>
  <cellXfs count="31">
    <xf borderId="0" fillId="0" fontId="0" numFmtId="0" pivotButton="0" quotePrefix="0" xfId="0"/>
    <xf borderId="1" fillId="2" fontId="1" numFmtId="49" pivotButton="0" quotePrefix="0" xfId="1"/>
    <xf borderId="1" fillId="2" fontId="1" numFmtId="49" pivotButton="0" quotePrefix="0" xfId="2"/>
    <xf borderId="1" fillId="2" fontId="1" numFmtId="49" pivotButton="0" quotePrefix="0" xfId="3"/>
    <xf borderId="1" fillId="3" fontId="2" numFmtId="49" pivotButton="0" quotePrefix="0" xfId="4"/>
    <xf borderId="1" fillId="4" fontId="3" numFmtId="1" pivotButton="0" quotePrefix="0" xfId="5"/>
    <xf borderId="1" fillId="3" fontId="2" numFmtId="49" pivotButton="0" quotePrefix="0" xfId="6"/>
    <xf borderId="1" fillId="4" fontId="3" numFmtId="1" pivotButton="0" quotePrefix="0" xfId="7"/>
    <xf borderId="1" fillId="0" fontId="2" numFmtId="1" pivotButton="0" quotePrefix="0" xfId="8"/>
    <xf borderId="1" fillId="0" fontId="2" numFmtId="1" pivotButton="0" quotePrefix="0" xfId="9"/>
    <xf borderId="1" fillId="5" fontId="2" numFmtId="1" pivotButton="0" quotePrefix="0" xfId="10"/>
    <xf borderId="1" fillId="5" fontId="4" numFmtId="1" pivotButton="0" quotePrefix="0" xfId="11"/>
    <xf borderId="1" fillId="5" fontId="4" numFmtId="1" pivotButton="0" quotePrefix="0" xfId="12"/>
    <xf borderId="1" fillId="5" fontId="4" numFmtId="1" pivotButton="0" quotePrefix="0" xfId="13"/>
    <xf borderId="1" fillId="5" fontId="4" numFmtId="49" pivotButton="0" quotePrefix="0" xfId="14"/>
    <xf borderId="1" fillId="5" fontId="4" numFmtId="49" pivotButton="0" quotePrefix="0" xfId="15"/>
    <xf borderId="1" fillId="5" fontId="4" numFmtId="49" pivotButton="0" quotePrefix="0" xfId="16"/>
    <xf borderId="1" fillId="5" fontId="4" numFmtId="49" pivotButton="0" quotePrefix="0" xfId="17"/>
    <xf borderId="1" fillId="5" fontId="2" numFmtId="1" pivotButton="0" quotePrefix="0" xfId="18"/>
    <xf borderId="1" fillId="5" fontId="4" numFmtId="2" pivotButton="0" quotePrefix="0" xfId="19"/>
    <xf borderId="1" fillId="5" fontId="4" numFmtId="10" pivotButton="0" quotePrefix="0" xfId="20"/>
    <xf borderId="1" fillId="5" fontId="4" numFmtId="49" pivotButton="0" quotePrefix="0" xfId="21"/>
    <xf borderId="1" fillId="5" fontId="4" numFmtId="49" pivotButton="0" quotePrefix="0" xfId="22"/>
    <xf borderId="1" fillId="5" fontId="4" numFmtId="49" pivotButton="0" quotePrefix="0" xfId="23"/>
    <xf borderId="1" fillId="5" fontId="4" numFmtId="49" pivotButton="0" quotePrefix="0" xfId="24"/>
    <xf borderId="1" fillId="5" fontId="2" numFmtId="1" pivotButton="0" quotePrefix="0" xfId="25"/>
    <xf borderId="1" fillId="5" fontId="4" numFmtId="1" pivotButton="0" quotePrefix="0" xfId="26"/>
    <xf borderId="1" fillId="5" fontId="2" numFmtId="1" pivotButton="0" quotePrefix="0" xfId="27"/>
    <xf borderId="1" fillId="5" fontId="4" numFmtId="1" pivotButton="0" quotePrefix="0" xfId="28"/>
    <xf borderId="1" fillId="2" fontId="1" numFmtId="49" pivotButton="0" quotePrefix="0" xfId="29"/>
    <xf borderId="1" fillId="2" fontId="1" numFmtId="49" pivotButton="0" quotePrefix="0" xfId="30"/>
  </cellXfs>
  <cellStyles count="31">
    <cellStyle builtinId="0" hidden="0" name="Normal" xfId="0"/>
    <cellStyle hidden="0" name="OverviewA1" xfId="1"/>
    <cellStyle hidden="0" name="ReferenceA1" xfId="2"/>
    <cellStyle hidden="0" name="TestingA1" xfId="3"/>
    <cellStyle hidden="0" name="ReferenceA2link" xfId="4"/>
    <cellStyle hidden="0" name="ReferenceA4" xfId="5"/>
    <cellStyle hidden="0" name="TestingA2link" xfId="6"/>
    <cellStyle hidden="0" name="TestingA4" xfId="7"/>
    <cellStyle hidden="0" name="OverviewB2link" xfId="8"/>
    <cellStyle hidden="0" name="OverviewG2link" xfId="9"/>
    <cellStyle hidden="0" name="TestingA5link" xfId="10"/>
    <cellStyle hidden="0" name="TestingA5" xfId="11"/>
    <cellStyle hidden="0" name="OverviewA5" xfId="12"/>
    <cellStyle hidden="0" name="OverviewB5" xfId="13"/>
    <cellStyle hidden="0" name="OverviewC5" xfId="14"/>
    <cellStyle hidden="0" name="OverviewD5" xfId="15"/>
    <cellStyle hidden="0" name="OverviewE5" xfId="16"/>
    <cellStyle hidden="0" name="OverviewF5" xfId="17"/>
    <cellStyle hidden="0" name="OverviewG5link" xfId="18"/>
    <cellStyle hidden="0" name="OverviewH5" xfId="19"/>
    <cellStyle hidden="0" name="OverviewI5" xfId="20"/>
    <cellStyle hidden="0" name="OverviewJ5" xfId="21"/>
    <cellStyle hidden="0" name="OverviewK5" xfId="22"/>
    <cellStyle hidden="0" name="OverviewL5" xfId="23"/>
    <cellStyle hidden="0" name="OverviewM5" xfId="24"/>
    <cellStyle hidden="0" name="ReferenceA5link" xfId="25"/>
    <cellStyle hidden="0" name="ReferenceA5" xfId="26"/>
    <cellStyle hidden="0" name="OverviewB5link" xfId="27"/>
    <cellStyle hidden="0" name="OverviewG5" xfId="28"/>
    <cellStyle hidden="0" name="ConfigA1" xfId="29"/>
    <cellStyle hidden="0" name="ConfigB1" xfId="3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styles.xml" Type="http://schemas.openxmlformats.org/officeDocument/2006/relationships/styles" /><Relationship Id="rId6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Key</t>
        </is>
      </c>
      <c r="B1" s="1" t="inlineStr">
        <is>
          <t>Reference Row</t>
        </is>
      </c>
      <c r="C1" s="1" t="inlineStr">
        <is>
          <t>Reference Field</t>
        </is>
      </c>
      <c r="D1" s="1" t="inlineStr">
        <is>
          <t>Reference Value</t>
        </is>
      </c>
      <c r="E1" s="1" t="inlineStr">
        <is>
          <t>Testing Value</t>
        </is>
      </c>
      <c r="F1" s="1" t="inlineStr">
        <is>
          <t>Testing Field</t>
        </is>
      </c>
      <c r="G1" s="1" t="inlineStr">
        <is>
          <t>Testing Row</t>
        </is>
      </c>
      <c r="H1" s="1" t="inlineStr">
        <is>
          <t>Absolute Difference</t>
        </is>
      </c>
      <c r="I1" s="1" t="inlineStr">
        <is>
          <t>Relative Difference</t>
        </is>
      </c>
      <c r="J1" s="1" t="inlineStr">
        <is>
          <t>Comparison Type</t>
        </is>
      </c>
      <c r="K1" s="1" t="inlineStr">
        <is>
          <t>Status</t>
        </is>
      </c>
      <c r="L1" s="1" t="inlineStr">
        <is>
          <t>Review Status</t>
        </is>
      </c>
      <c r="M1" s="1" t="inlineStr">
        <is>
          <t>Comment</t>
        </is>
      </c>
    </row>
    <row r="2">
      <c r="A2" t="inlineStr">
        <is>
          <t>2128_1|EUR</t>
        </is>
      </c>
      <c r="B2" s="8">
        <f>HYPERLINK("#'Reference'!N2","24")</f>
        <v/>
      </c>
      <c r="C2" t="inlineStr">
        <is>
          <t>Portfolio</t>
        </is>
      </c>
      <c r="D2" t="inlineStr">
        <is>
          <t>PORT_02AA</t>
        </is>
      </c>
      <c r="E2" t="inlineStr">
        <is>
          <t>PORT_02ZS</t>
        </is>
      </c>
      <c r="F2" t="inlineStr">
        <is>
          <t>Portfolio</t>
        </is>
      </c>
      <c r="G2" s="9">
        <f>HYPERLINK("#'Testing'!N2","24")</f>
        <v/>
      </c>
      <c r="H2" t="inlineStr"/>
      <c r="I2" t="inlineStr"/>
      <c r="J2" t="inlineStr">
        <is>
          <t>String</t>
        </is>
      </c>
      <c r="K2" t="inlineStr">
        <is>
          <t>difference</t>
        </is>
      </c>
      <c r="L2" t="inlineStr">
        <is>
          <t>open</t>
        </is>
      </c>
      <c r="M2" t="inlineStr"/>
    </row>
    <row r="3">
      <c r="A3" s="12" t="inlineStr">
        <is>
          <t>2129_1|CHF</t>
        </is>
      </c>
      <c r="B3" s="13" t="inlineStr"/>
      <c r="C3" s="14" t="inlineStr"/>
      <c r="D3" s="15" t="inlineStr"/>
      <c r="E3" s="16" t="inlineStr"/>
      <c r="F3" s="17" t="inlineStr"/>
      <c r="G3" s="18">
        <f>HYPERLINK("#'Testing'!A3","14")</f>
        <v/>
      </c>
      <c r="H3" s="19" t="inlineStr"/>
      <c r="I3" s="20" t="inlineStr"/>
      <c r="J3" s="21" t="inlineStr"/>
      <c r="K3" s="22" t="inlineStr">
        <is>
          <t>missing in reference</t>
        </is>
      </c>
      <c r="L3" s="23" t="inlineStr">
        <is>
          <t>open</t>
        </is>
      </c>
      <c r="M3" s="24" t="inlineStr"/>
    </row>
    <row r="4">
      <c r="A4" s="12" t="inlineStr">
        <is>
          <t>2129_1|EUR</t>
        </is>
      </c>
      <c r="B4" s="27">
        <f>HYPERLINK("#'Reference'!A3","14")</f>
        <v/>
      </c>
      <c r="C4" s="14" t="inlineStr"/>
      <c r="D4" s="15" t="inlineStr"/>
      <c r="E4" s="16" t="inlineStr"/>
      <c r="F4" s="17" t="inlineStr"/>
      <c r="G4" s="28" t="inlineStr"/>
      <c r="H4" s="19" t="inlineStr"/>
      <c r="I4" s="20" t="inlineStr"/>
      <c r="J4" s="21" t="inlineStr"/>
      <c r="K4" s="22" t="inlineStr">
        <is>
          <t>missing in testing</t>
        </is>
      </c>
      <c r="L4" s="23" t="inlineStr">
        <is>
          <t>open</t>
        </is>
      </c>
      <c r="M4" s="24" t="inlineStr"/>
    </row>
    <row r="5">
      <c r="A5" t="inlineStr">
        <is>
          <t>2129_2|CHF</t>
        </is>
      </c>
      <c r="B5" s="8">
        <f>HYPERLINK("#'Reference'!H4","13")</f>
        <v/>
      </c>
      <c r="C5" t="inlineStr">
        <is>
          <t>Nominale</t>
        </is>
      </c>
      <c r="D5" t="inlineStr">
        <is>
          <t>00000004000000+</t>
        </is>
      </c>
      <c r="E5" t="inlineStr">
        <is>
          <t>00000004000000-</t>
        </is>
      </c>
      <c r="F5" t="inlineStr">
        <is>
          <t>Nominale</t>
        </is>
      </c>
      <c r="G5" s="9">
        <f>HYPERLINK("#'Testing'!H4","13")</f>
        <v/>
      </c>
      <c r="H5" t="inlineStr"/>
      <c r="I5" t="inlineStr"/>
      <c r="J5" t="inlineStr">
        <is>
          <t>String</t>
        </is>
      </c>
      <c r="K5" t="inlineStr">
        <is>
          <t>difference</t>
        </is>
      </c>
      <c r="L5" t="inlineStr">
        <is>
          <t>open</t>
        </is>
      </c>
      <c r="M5" t="inlineStr"/>
    </row>
    <row r="6">
      <c r="A6" t="inlineStr">
        <is>
          <t>2129_2|CHF</t>
        </is>
      </c>
      <c r="B6" s="8">
        <f>HYPERLINK("#'Reference'!N4","13")</f>
        <v/>
      </c>
      <c r="C6" t="inlineStr">
        <is>
          <t>Portfolio</t>
        </is>
      </c>
      <c r="D6" t="inlineStr">
        <is>
          <t>PORT_02AA</t>
        </is>
      </c>
      <c r="E6" t="inlineStr">
        <is>
          <t>PORT_02ZS</t>
        </is>
      </c>
      <c r="F6" t="inlineStr">
        <is>
          <t>Portfolio</t>
        </is>
      </c>
      <c r="G6" s="9">
        <f>HYPERLINK("#'Testing'!N4","13")</f>
        <v/>
      </c>
      <c r="H6" t="inlineStr"/>
      <c r="I6" t="inlineStr"/>
      <c r="J6" t="inlineStr">
        <is>
          <t>String</t>
        </is>
      </c>
      <c r="K6" t="inlineStr">
        <is>
          <t>difference</t>
        </is>
      </c>
      <c r="L6" t="inlineStr">
        <is>
          <t>open</t>
        </is>
      </c>
      <c r="M6" t="inlineStr"/>
    </row>
    <row r="7">
      <c r="A7" t="inlineStr">
        <is>
          <t>2130_1|EUR</t>
        </is>
      </c>
      <c r="B7" s="8">
        <f>HYPERLINK("#'Reference'!Q5","28")</f>
        <v/>
      </c>
      <c r="C7" t="inlineStr">
        <is>
          <t>Float Rate Reference</t>
        </is>
      </c>
      <c r="D7" t="inlineStr">
        <is>
          <t>EUR/EURIBOR/1M</t>
        </is>
      </c>
      <c r="E7" t="inlineStr">
        <is>
          <t>EUR/EURIBOR/3M</t>
        </is>
      </c>
      <c r="F7" t="inlineStr">
        <is>
          <t>Float Rate Reference</t>
        </is>
      </c>
      <c r="G7" s="9">
        <f>HYPERLINK("#'Testing'!Q5","28")</f>
        <v/>
      </c>
      <c r="H7" t="inlineStr"/>
      <c r="I7" t="inlineStr"/>
      <c r="J7" t="inlineStr">
        <is>
          <t>String</t>
        </is>
      </c>
      <c r="K7" t="inlineStr">
        <is>
          <t>difference</t>
        </is>
      </c>
      <c r="L7" t="inlineStr">
        <is>
          <t>open</t>
        </is>
      </c>
      <c r="M7" t="inlineStr"/>
    </row>
    <row r="8">
      <c r="A8" t="inlineStr">
        <is>
          <t>2135_2|EUR</t>
        </is>
      </c>
      <c r="B8" s="8">
        <f>HYPERLINK("#'Reference'!N6","31")</f>
        <v/>
      </c>
      <c r="C8" t="inlineStr">
        <is>
          <t>Portfolio</t>
        </is>
      </c>
      <c r="D8" t="inlineStr">
        <is>
          <t>PORT_02AA</t>
        </is>
      </c>
      <c r="E8" t="inlineStr">
        <is>
          <t>PORT_02ZS</t>
        </is>
      </c>
      <c r="F8" t="inlineStr">
        <is>
          <t>Portfolio</t>
        </is>
      </c>
      <c r="G8" s="9">
        <f>HYPERLINK("#'Testing'!N6","31")</f>
        <v/>
      </c>
      <c r="H8" t="inlineStr"/>
      <c r="I8" t="inlineStr"/>
      <c r="J8" t="inlineStr">
        <is>
          <t>String</t>
        </is>
      </c>
      <c r="K8" t="inlineStr">
        <is>
          <t>difference</t>
        </is>
      </c>
      <c r="L8" t="inlineStr">
        <is>
          <t>open</t>
        </is>
      </c>
      <c r="M8" t="inlineStr"/>
    </row>
    <row r="9">
      <c r="A9" t="inlineStr">
        <is>
          <t>2135_2|EUR</t>
        </is>
      </c>
      <c r="B9" s="8">
        <f>HYPERLINK("#'Reference'!Q6","31")</f>
        <v/>
      </c>
      <c r="C9" t="inlineStr">
        <is>
          <t>Float Rate Reference</t>
        </is>
      </c>
      <c r="D9" t="inlineStr">
        <is>
          <t>EUR/EURIBOR/1M</t>
        </is>
      </c>
      <c r="E9" t="inlineStr">
        <is>
          <t>EUR/EURIBOR/3M</t>
        </is>
      </c>
      <c r="F9" t="inlineStr">
        <is>
          <t>Float Rate Reference</t>
        </is>
      </c>
      <c r="G9" s="9">
        <f>HYPERLINK("#'Testing'!Q6","31")</f>
        <v/>
      </c>
      <c r="H9" t="inlineStr"/>
      <c r="I9" t="inlineStr"/>
      <c r="J9" t="inlineStr">
        <is>
          <t>String</t>
        </is>
      </c>
      <c r="K9" t="inlineStr">
        <is>
          <t>difference</t>
        </is>
      </c>
      <c r="L9" t="inlineStr">
        <is>
          <t>open</t>
        </is>
      </c>
      <c r="M9" t="inlineStr"/>
    </row>
    <row r="10">
      <c r="A10" t="inlineStr">
        <is>
          <t>2137_1|USD</t>
        </is>
      </c>
      <c r="B10" s="8">
        <f>HYPERLINK("#'Reference'!Q7","30")</f>
        <v/>
      </c>
      <c r="C10" t="inlineStr">
        <is>
          <t>Float Rate Reference</t>
        </is>
      </c>
      <c r="D10" t="inlineStr">
        <is>
          <t>USD/LIBOR/1M</t>
        </is>
      </c>
      <c r="E10" t="inlineStr">
        <is>
          <t>USD/LIBOR/3M</t>
        </is>
      </c>
      <c r="F10" t="inlineStr">
        <is>
          <t>Float Rate Reference</t>
        </is>
      </c>
      <c r="G10" s="9">
        <f>HYPERLINK("#'Testing'!Q7","30")</f>
        <v/>
      </c>
      <c r="H10" t="inlineStr"/>
      <c r="I10" t="inlineStr"/>
      <c r="J10" t="inlineStr">
        <is>
          <t>String</t>
        </is>
      </c>
      <c r="K10" t="inlineStr">
        <is>
          <t>difference</t>
        </is>
      </c>
      <c r="L10" t="inlineStr">
        <is>
          <t>open</t>
        </is>
      </c>
      <c r="M10" t="inlineStr"/>
    </row>
    <row r="11">
      <c r="A11" t="inlineStr">
        <is>
          <t>2137_2|EUR</t>
        </is>
      </c>
      <c r="B11" s="8">
        <f>HYPERLINK("#'Reference'!Q8","29")</f>
        <v/>
      </c>
      <c r="C11" t="inlineStr">
        <is>
          <t>Float Rate Reference</t>
        </is>
      </c>
      <c r="D11" t="inlineStr">
        <is>
          <t>EUR/EURIBOR/1M</t>
        </is>
      </c>
      <c r="E11" t="inlineStr">
        <is>
          <t>EUR/EURIBOR/3M</t>
        </is>
      </c>
      <c r="F11" t="inlineStr">
        <is>
          <t>Float Rate Reference</t>
        </is>
      </c>
      <c r="G11" s="9">
        <f>HYPERLINK("#'Testing'!Q8","29")</f>
        <v/>
      </c>
      <c r="H11" t="inlineStr"/>
      <c r="I11" t="inlineStr"/>
      <c r="J11" t="inlineStr">
        <is>
          <t>String</t>
        </is>
      </c>
      <c r="K11" t="inlineStr">
        <is>
          <t>difference</t>
        </is>
      </c>
      <c r="L11" t="inlineStr">
        <is>
          <t>open</t>
        </is>
      </c>
      <c r="M11" t="inlineStr"/>
    </row>
    <row r="12">
      <c r="A12" t="inlineStr">
        <is>
          <t>2139_1|EUR</t>
        </is>
      </c>
      <c r="B12" s="8">
        <f>HYPERLINK("#'Reference'!Q9","26")</f>
        <v/>
      </c>
      <c r="C12" t="inlineStr">
        <is>
          <t>Float Rate Reference</t>
        </is>
      </c>
      <c r="D12" t="inlineStr">
        <is>
          <t>EUR/EURIBOR/1M</t>
        </is>
      </c>
      <c r="E12" t="inlineStr">
        <is>
          <t>EUR/EURIBOR/3M</t>
        </is>
      </c>
      <c r="F12" t="inlineStr">
        <is>
          <t>Float Rate Reference</t>
        </is>
      </c>
      <c r="G12" s="9">
        <f>HYPERLINK("#'Testing'!Q9","26")</f>
        <v/>
      </c>
      <c r="H12" t="inlineStr"/>
      <c r="I12" t="inlineStr"/>
      <c r="J12" t="inlineStr">
        <is>
          <t>String</t>
        </is>
      </c>
      <c r="K12" t="inlineStr">
        <is>
          <t>difference</t>
        </is>
      </c>
      <c r="L12" t="inlineStr">
        <is>
          <t>open</t>
        </is>
      </c>
      <c r="M12" t="inlineStr"/>
    </row>
    <row r="13">
      <c r="A13" t="inlineStr">
        <is>
          <t>2139_2|USD</t>
        </is>
      </c>
      <c r="B13" s="8">
        <f>HYPERLINK("#'Reference'!N10","25")</f>
        <v/>
      </c>
      <c r="C13" t="inlineStr">
        <is>
          <t>Portfolio</t>
        </is>
      </c>
      <c r="D13" t="inlineStr">
        <is>
          <t>PORT_02AA</t>
        </is>
      </c>
      <c r="E13" t="inlineStr">
        <is>
          <t>PORT_02ZS</t>
        </is>
      </c>
      <c r="F13" t="inlineStr">
        <is>
          <t>Portfolio</t>
        </is>
      </c>
      <c r="G13" s="9">
        <f>HYPERLINK("#'Testing'!N10","25")</f>
        <v/>
      </c>
      <c r="H13" t="inlineStr"/>
      <c r="I13" t="inlineStr"/>
      <c r="J13" t="inlineStr">
        <is>
          <t>String</t>
        </is>
      </c>
      <c r="K13" t="inlineStr">
        <is>
          <t>difference</t>
        </is>
      </c>
      <c r="L13" t="inlineStr">
        <is>
          <t>open</t>
        </is>
      </c>
      <c r="M13" t="inlineStr"/>
    </row>
    <row r="14">
      <c r="A14" t="inlineStr">
        <is>
          <t>23052_1|CHF</t>
        </is>
      </c>
      <c r="B14" s="8">
        <f>HYPERLINK("#'Reference'!Q11","35")</f>
        <v/>
      </c>
      <c r="C14" t="inlineStr">
        <is>
          <t>Float Rate Reference</t>
        </is>
      </c>
      <c r="D14" t="inlineStr">
        <is>
          <t>CHF/LIBOR/1M</t>
        </is>
      </c>
      <c r="E14" t="inlineStr">
        <is>
          <t>CHF/LIBOR/3M</t>
        </is>
      </c>
      <c r="F14" t="inlineStr">
        <is>
          <t>Float Rate Reference</t>
        </is>
      </c>
      <c r="G14" s="9">
        <f>HYPERLINK("#'Testing'!Q11","35")</f>
        <v/>
      </c>
      <c r="H14" t="inlineStr"/>
      <c r="I14" t="inlineStr"/>
      <c r="J14" t="inlineStr">
        <is>
          <t>String</t>
        </is>
      </c>
      <c r="K14" t="inlineStr">
        <is>
          <t>difference</t>
        </is>
      </c>
      <c r="L14" t="inlineStr">
        <is>
          <t>open</t>
        </is>
      </c>
      <c r="M14" t="inlineStr"/>
    </row>
    <row r="15">
      <c r="A15" t="inlineStr">
        <is>
          <t>23054_1|CHF</t>
        </is>
      </c>
      <c r="B15" s="8">
        <f>HYPERLINK("#'Reference'!Q12","36")</f>
        <v/>
      </c>
      <c r="C15" t="inlineStr">
        <is>
          <t>Float Rate Reference</t>
        </is>
      </c>
      <c r="D15" t="inlineStr">
        <is>
          <t>CHF/LIBOR/1M</t>
        </is>
      </c>
      <c r="E15" t="inlineStr">
        <is>
          <t>CHF/LIBOR/1Y</t>
        </is>
      </c>
      <c r="F15" t="inlineStr">
        <is>
          <t>Float Rate Reference</t>
        </is>
      </c>
      <c r="G15" s="9">
        <f>HYPERLINK("#'Testing'!Q12","36")</f>
        <v/>
      </c>
      <c r="H15" t="inlineStr"/>
      <c r="I15" t="inlineStr"/>
      <c r="J15" t="inlineStr">
        <is>
          <t>String</t>
        </is>
      </c>
      <c r="K15" t="inlineStr">
        <is>
          <t>difference</t>
        </is>
      </c>
      <c r="L15" t="inlineStr">
        <is>
          <t>open</t>
        </is>
      </c>
      <c r="M15" t="inlineStr"/>
    </row>
    <row r="16">
      <c r="A16" t="inlineStr">
        <is>
          <t>23100_1|CHF</t>
        </is>
      </c>
      <c r="B16" s="8">
        <f>HYPERLINK("#'Reference'!Q13","37")</f>
        <v/>
      </c>
      <c r="C16" t="inlineStr">
        <is>
          <t>Float Rate Reference</t>
        </is>
      </c>
      <c r="D16" t="inlineStr">
        <is>
          <t>CHF/LIBOR/1M</t>
        </is>
      </c>
      <c r="E16" t="inlineStr">
        <is>
          <t>CHF/LIBOR/1Y</t>
        </is>
      </c>
      <c r="F16" t="inlineStr">
        <is>
          <t>Float Rate Reference</t>
        </is>
      </c>
      <c r="G16" s="9">
        <f>HYPERLINK("#'Testing'!Q13","37")</f>
        <v/>
      </c>
      <c r="H16" t="inlineStr"/>
      <c r="I16" t="inlineStr"/>
      <c r="J16" t="inlineStr">
        <is>
          <t>String</t>
        </is>
      </c>
      <c r="K16" t="inlineStr">
        <is>
          <t>difference</t>
        </is>
      </c>
      <c r="L16" t="inlineStr">
        <is>
          <t>open</t>
        </is>
      </c>
      <c r="M16" t="inlineStr"/>
    </row>
    <row r="17">
      <c r="A17" t="inlineStr">
        <is>
          <t>23102_1|CHF</t>
        </is>
      </c>
      <c r="B17" s="8">
        <f>HYPERLINK("#'Reference'!Q14","38")</f>
        <v/>
      </c>
      <c r="C17" t="inlineStr">
        <is>
          <t>Float Rate Reference</t>
        </is>
      </c>
      <c r="D17" t="inlineStr">
        <is>
          <t>CHF/LIBOR/1M</t>
        </is>
      </c>
      <c r="E17" t="inlineStr">
        <is>
          <t>CHF/LIBOR/1Y</t>
        </is>
      </c>
      <c r="F17" t="inlineStr">
        <is>
          <t>Float Rate Reference</t>
        </is>
      </c>
      <c r="G17" s="9">
        <f>HYPERLINK("#'Testing'!Q14","38")</f>
        <v/>
      </c>
      <c r="H17" t="inlineStr"/>
      <c r="I17" t="inlineStr"/>
      <c r="J17" t="inlineStr">
        <is>
          <t>String</t>
        </is>
      </c>
      <c r="K17" t="inlineStr">
        <is>
          <t>difference</t>
        </is>
      </c>
      <c r="L17" t="inlineStr">
        <is>
          <t>open</t>
        </is>
      </c>
      <c r="M17" t="inlineStr"/>
    </row>
    <row r="18">
      <c r="A18" t="inlineStr">
        <is>
          <t>55856_2|EUR</t>
        </is>
      </c>
      <c r="B18" s="8">
        <f>HYPERLINK("#'Reference'!N15","42")</f>
        <v/>
      </c>
      <c r="C18" t="inlineStr">
        <is>
          <t>Portfolio</t>
        </is>
      </c>
      <c r="D18" t="inlineStr">
        <is>
          <t>PORT_02BB</t>
        </is>
      </c>
      <c r="E18" t="inlineStr">
        <is>
          <t>PORT_02MM</t>
        </is>
      </c>
      <c r="F18" t="inlineStr">
        <is>
          <t>Portfolio</t>
        </is>
      </c>
      <c r="G18" s="9">
        <f>HYPERLINK("#'Testing'!N15","42")</f>
        <v/>
      </c>
      <c r="H18" t="inlineStr"/>
      <c r="I18" t="inlineStr"/>
      <c r="J18" t="inlineStr">
        <is>
          <t>String</t>
        </is>
      </c>
      <c r="K18" t="inlineStr">
        <is>
          <t>difference</t>
        </is>
      </c>
      <c r="L18" t="inlineStr">
        <is>
          <t>open</t>
        </is>
      </c>
      <c r="M18" t="inlineStr"/>
    </row>
    <row r="19">
      <c r="A19" t="inlineStr">
        <is>
          <t>56139_2|EUR</t>
        </is>
      </c>
      <c r="B19" s="8">
        <f>HYPERLINK("#'Reference'!N16","46")</f>
        <v/>
      </c>
      <c r="C19" t="inlineStr">
        <is>
          <t>Portfolio</t>
        </is>
      </c>
      <c r="D19" t="inlineStr">
        <is>
          <t>PORT_02BB</t>
        </is>
      </c>
      <c r="E19" t="inlineStr">
        <is>
          <t>PORT_02MM</t>
        </is>
      </c>
      <c r="F19" t="inlineStr">
        <is>
          <t>Portfolio</t>
        </is>
      </c>
      <c r="G19" s="9">
        <f>HYPERLINK("#'Testing'!N16","46")</f>
        <v/>
      </c>
      <c r="H19" t="inlineStr"/>
      <c r="I19" t="inlineStr"/>
      <c r="J19" t="inlineStr">
        <is>
          <t>String</t>
        </is>
      </c>
      <c r="K19" t="inlineStr">
        <is>
          <t>difference</t>
        </is>
      </c>
      <c r="L19" t="inlineStr">
        <is>
          <t>open</t>
        </is>
      </c>
      <c r="M19" t="inlineStr"/>
    </row>
    <row r="20">
      <c r="A20" t="inlineStr">
        <is>
          <t>56439_2|EUR</t>
        </is>
      </c>
      <c r="B20" s="8">
        <f>HYPERLINK("#'Reference'!M17","49")</f>
        <v/>
      </c>
      <c r="C20" t="inlineStr">
        <is>
          <t>Instr CCY</t>
        </is>
      </c>
      <c r="D20" t="inlineStr">
        <is>
          <t>USD</t>
        </is>
      </c>
      <c r="E20" t="inlineStr">
        <is>
          <t>EUR</t>
        </is>
      </c>
      <c r="F20" t="inlineStr">
        <is>
          <t>Instr CCY</t>
        </is>
      </c>
      <c r="G20" s="9">
        <f>HYPERLINK("#'Testing'!M17","49")</f>
        <v/>
      </c>
      <c r="H20" t="inlineStr"/>
      <c r="I20" t="inlineStr"/>
      <c r="J20" t="inlineStr">
        <is>
          <t>String</t>
        </is>
      </c>
      <c r="K20" t="inlineStr">
        <is>
          <t>difference</t>
        </is>
      </c>
      <c r="L20" t="inlineStr">
        <is>
          <t>open</t>
        </is>
      </c>
      <c r="M20" t="inlineStr"/>
    </row>
    <row r="21">
      <c r="A21" t="inlineStr">
        <is>
          <t>56441_2|EUR</t>
        </is>
      </c>
      <c r="B21" s="8">
        <f>HYPERLINK("#'Reference'!M18","50")</f>
        <v/>
      </c>
      <c r="C21" t="inlineStr">
        <is>
          <t>Instr CCY</t>
        </is>
      </c>
      <c r="D21" t="inlineStr">
        <is>
          <t>USD</t>
        </is>
      </c>
      <c r="E21" t="inlineStr">
        <is>
          <t>EUR</t>
        </is>
      </c>
      <c r="F21" t="inlineStr">
        <is>
          <t>Instr CCY</t>
        </is>
      </c>
      <c r="G21" s="9">
        <f>HYPERLINK("#'Testing'!M18","50")</f>
        <v/>
      </c>
      <c r="H21" t="inlineStr"/>
      <c r="I21" t="inlineStr"/>
      <c r="J21" t="inlineStr">
        <is>
          <t>String</t>
        </is>
      </c>
      <c r="K21" t="inlineStr">
        <is>
          <t>difference</t>
        </is>
      </c>
      <c r="L21" t="inlineStr">
        <is>
          <t>open</t>
        </is>
      </c>
      <c r="M21" t="inlineStr"/>
    </row>
    <row r="22">
      <c r="A22" t="inlineStr">
        <is>
          <t>56529_2|EUR</t>
        </is>
      </c>
      <c r="B22" s="8">
        <f>HYPERLINK("#'Reference'!N19","51")</f>
        <v/>
      </c>
      <c r="C22" t="inlineStr">
        <is>
          <t>Portfolio</t>
        </is>
      </c>
      <c r="D22" t="inlineStr">
        <is>
          <t>PORT_02BB</t>
        </is>
      </c>
      <c r="E22" t="inlineStr">
        <is>
          <t>PORT_02MM</t>
        </is>
      </c>
      <c r="F22" t="inlineStr">
        <is>
          <t>Portfolio</t>
        </is>
      </c>
      <c r="G22" s="9">
        <f>HYPERLINK("#'Testing'!N19","51")</f>
        <v/>
      </c>
      <c r="H22" t="inlineStr"/>
      <c r="I22" t="inlineStr"/>
      <c r="J22" t="inlineStr">
        <is>
          <t>String</t>
        </is>
      </c>
      <c r="K22" t="inlineStr">
        <is>
          <t>difference</t>
        </is>
      </c>
      <c r="L22" t="inlineStr">
        <is>
          <t>open</t>
        </is>
      </c>
      <c r="M22" t="inlineStr"/>
    </row>
    <row r="23">
      <c r="A23" t="inlineStr">
        <is>
          <t>56690_2|EUR</t>
        </is>
      </c>
      <c r="B23" s="8">
        <f>HYPERLINK("#'Reference'!N20","54")</f>
        <v/>
      </c>
      <c r="C23" t="inlineStr">
        <is>
          <t>Portfolio</t>
        </is>
      </c>
      <c r="D23" t="inlineStr">
        <is>
          <t>PORT_02BB</t>
        </is>
      </c>
      <c r="E23" t="inlineStr">
        <is>
          <t>PORT_02MM</t>
        </is>
      </c>
      <c r="F23" t="inlineStr">
        <is>
          <t>Portfolio</t>
        </is>
      </c>
      <c r="G23" s="9">
        <f>HYPERLINK("#'Testing'!N20","54")</f>
        <v/>
      </c>
      <c r="H23" t="inlineStr"/>
      <c r="I23" t="inlineStr"/>
      <c r="J23" t="inlineStr">
        <is>
          <t>String</t>
        </is>
      </c>
      <c r="K23" t="inlineStr">
        <is>
          <t>difference</t>
        </is>
      </c>
      <c r="L23" t="inlineStr">
        <is>
          <t>open</t>
        </is>
      </c>
      <c r="M23" t="inlineStr"/>
    </row>
    <row r="24">
      <c r="A24" t="inlineStr">
        <is>
          <t>57727_1|CHF</t>
        </is>
      </c>
      <c r="B24" s="8">
        <f>HYPERLINK("#'Reference'!N21","57")</f>
        <v/>
      </c>
      <c r="C24" t="inlineStr">
        <is>
          <t>Portfolio</t>
        </is>
      </c>
      <c r="D24" t="inlineStr">
        <is>
          <t>PORT_02BB</t>
        </is>
      </c>
      <c r="E24" t="inlineStr">
        <is>
          <t>PORT_02MM</t>
        </is>
      </c>
      <c r="F24" t="inlineStr">
        <is>
          <t>Portfolio</t>
        </is>
      </c>
      <c r="G24" s="9">
        <f>HYPERLINK("#'Testing'!N21","57")</f>
        <v/>
      </c>
      <c r="H24" t="inlineStr"/>
      <c r="I24" t="inlineStr"/>
      <c r="J24" t="inlineStr">
        <is>
          <t>String</t>
        </is>
      </c>
      <c r="K24" t="inlineStr">
        <is>
          <t>difference</t>
        </is>
      </c>
      <c r="L24" t="inlineStr">
        <is>
          <t>open</t>
        </is>
      </c>
      <c r="M24" t="inlineStr"/>
    </row>
    <row r="25">
      <c r="A25" t="inlineStr">
        <is>
          <t>57972_2|EUR</t>
        </is>
      </c>
      <c r="B25" s="8">
        <f>HYPERLINK("#'Reference'!N22","58")</f>
        <v/>
      </c>
      <c r="C25" t="inlineStr">
        <is>
          <t>Portfolio</t>
        </is>
      </c>
      <c r="D25" t="inlineStr">
        <is>
          <t>PORT_02CC</t>
        </is>
      </c>
      <c r="E25" t="inlineStr">
        <is>
          <t>PORT_02MM</t>
        </is>
      </c>
      <c r="F25" t="inlineStr">
        <is>
          <t>Portfolio</t>
        </is>
      </c>
      <c r="G25" s="9">
        <f>HYPERLINK("#'Testing'!N22","58")</f>
        <v/>
      </c>
      <c r="H25" t="inlineStr"/>
      <c r="I25" t="inlineStr"/>
      <c r="J25" t="inlineStr">
        <is>
          <t>String</t>
        </is>
      </c>
      <c r="K25" t="inlineStr">
        <is>
          <t>difference</t>
        </is>
      </c>
      <c r="L25" t="inlineStr">
        <is>
          <t>open</t>
        </is>
      </c>
      <c r="M25" t="inlineStr"/>
    </row>
    <row r="26">
      <c r="A26" t="inlineStr">
        <is>
          <t>59120_2|EUR</t>
        </is>
      </c>
      <c r="B26" s="8">
        <f>HYPERLINK("#'Reference'!O23","63")</f>
        <v/>
      </c>
      <c r="C26" t="inlineStr">
        <is>
          <t>Tradedatum</t>
        </is>
      </c>
      <c r="D26" t="inlineStr">
        <is>
          <t>20101130</t>
        </is>
      </c>
      <c r="E26" t="inlineStr">
        <is>
          <t>20191130</t>
        </is>
      </c>
      <c r="F26" t="inlineStr">
        <is>
          <t>Tradedatum</t>
        </is>
      </c>
      <c r="G26" s="9">
        <f>HYPERLINK("#'Testing'!O23","63")</f>
        <v/>
      </c>
      <c r="H26" t="n">
        <v>3287</v>
      </c>
      <c r="I26" t="inlineStr"/>
      <c r="J26" t="inlineStr">
        <is>
          <t>Date</t>
        </is>
      </c>
      <c r="K26" t="inlineStr">
        <is>
          <t>difference</t>
        </is>
      </c>
      <c r="L26" t="inlineStr">
        <is>
          <t>open</t>
        </is>
      </c>
      <c r="M26" t="inlineStr"/>
    </row>
    <row r="27">
      <c r="A27" t="inlineStr">
        <is>
          <t>59167_2|EUR</t>
        </is>
      </c>
      <c r="B27" s="8">
        <f>HYPERLINK("#'Reference'!O24","64")</f>
        <v/>
      </c>
      <c r="C27" t="inlineStr">
        <is>
          <t>Tradedatum</t>
        </is>
      </c>
      <c r="D27" t="inlineStr">
        <is>
          <t>20101130</t>
        </is>
      </c>
      <c r="E27" t="inlineStr">
        <is>
          <t>20191130</t>
        </is>
      </c>
      <c r="F27" t="inlineStr">
        <is>
          <t>Tradedatum</t>
        </is>
      </c>
      <c r="G27" s="9">
        <f>HYPERLINK("#'Testing'!O24","64")</f>
        <v/>
      </c>
      <c r="H27" t="n">
        <v>3287</v>
      </c>
      <c r="I27" t="inlineStr"/>
      <c r="J27" t="inlineStr">
        <is>
          <t>Date</t>
        </is>
      </c>
      <c r="K27" t="inlineStr">
        <is>
          <t>difference</t>
        </is>
      </c>
      <c r="L27" t="inlineStr">
        <is>
          <t>open</t>
        </is>
      </c>
      <c r="M27" t="inlineStr"/>
    </row>
    <row r="28">
      <c r="A28" t="inlineStr">
        <is>
          <t>59277_1|JPY</t>
        </is>
      </c>
      <c r="B28" s="8">
        <f>HYPERLINK("#'Reference'!O25","65")</f>
        <v/>
      </c>
      <c r="C28" t="inlineStr">
        <is>
          <t>Tradedatum</t>
        </is>
      </c>
      <c r="D28" t="inlineStr">
        <is>
          <t>20101126</t>
        </is>
      </c>
      <c r="E28" t="inlineStr">
        <is>
          <t>20191126</t>
        </is>
      </c>
      <c r="F28" t="inlineStr">
        <is>
          <t>Tradedatum</t>
        </is>
      </c>
      <c r="G28" s="9">
        <f>HYPERLINK("#'Testing'!O25","65")</f>
        <v/>
      </c>
      <c r="H28" t="n">
        <v>3287</v>
      </c>
      <c r="I28" t="inlineStr"/>
      <c r="J28" t="inlineStr">
        <is>
          <t>Date</t>
        </is>
      </c>
      <c r="K28" t="inlineStr">
        <is>
          <t>difference</t>
        </is>
      </c>
      <c r="L28" t="inlineStr">
        <is>
          <t>open</t>
        </is>
      </c>
      <c r="M28" t="inlineStr"/>
    </row>
    <row r="29">
      <c r="A29" t="inlineStr">
        <is>
          <t>59967_2|EUR</t>
        </is>
      </c>
      <c r="B29" s="8">
        <f>HYPERLINK("#'Reference'!O26","66")</f>
        <v/>
      </c>
      <c r="C29" t="inlineStr">
        <is>
          <t>Tradedatum</t>
        </is>
      </c>
      <c r="D29" t="inlineStr">
        <is>
          <t>20101202</t>
        </is>
      </c>
      <c r="E29" t="inlineStr">
        <is>
          <t>20181202</t>
        </is>
      </c>
      <c r="F29" t="inlineStr">
        <is>
          <t>Tradedatum</t>
        </is>
      </c>
      <c r="G29" s="9">
        <f>HYPERLINK("#'Testing'!O26","66")</f>
        <v/>
      </c>
      <c r="H29" t="n">
        <v>2922</v>
      </c>
      <c r="I29" t="inlineStr"/>
      <c r="J29" t="inlineStr">
        <is>
          <t>Date</t>
        </is>
      </c>
      <c r="K29" t="inlineStr">
        <is>
          <t>difference</t>
        </is>
      </c>
      <c r="L29" t="inlineStr">
        <is>
          <t>open</t>
        </is>
      </c>
      <c r="M29" t="inlineStr"/>
    </row>
    <row r="30">
      <c r="A30" t="inlineStr">
        <is>
          <t>7458_2|CHF</t>
        </is>
      </c>
      <c r="B30" s="8">
        <f>HYPERLINK("#'Reference'!O27","9")</f>
        <v/>
      </c>
      <c r="C30" t="inlineStr">
        <is>
          <t>Tradedatum</t>
        </is>
      </c>
      <c r="D30" t="inlineStr">
        <is>
          <t>20100922</t>
        </is>
      </c>
      <c r="E30" t="inlineStr">
        <is>
          <t>20110922</t>
        </is>
      </c>
      <c r="F30" t="inlineStr">
        <is>
          <t>Tradedatum</t>
        </is>
      </c>
      <c r="G30" s="9">
        <f>HYPERLINK("#'Testing'!O27","9")</f>
        <v/>
      </c>
      <c r="H30" t="n">
        <v>365</v>
      </c>
      <c r="I30" t="inlineStr"/>
      <c r="J30" t="inlineStr">
        <is>
          <t>Date</t>
        </is>
      </c>
      <c r="K30" t="inlineStr">
        <is>
          <t>difference</t>
        </is>
      </c>
      <c r="L30" t="inlineStr">
        <is>
          <t>open</t>
        </is>
      </c>
      <c r="M30" t="inlineStr"/>
    </row>
    <row r="31">
      <c r="A31" t="inlineStr">
        <is>
          <t>7459_1|EUR</t>
        </is>
      </c>
      <c r="B31" s="8">
        <f>HYPERLINK("#'Reference'!O28","4")</f>
        <v/>
      </c>
      <c r="C31" t="inlineStr">
        <is>
          <t>Tradedatum</t>
        </is>
      </c>
      <c r="D31" t="inlineStr">
        <is>
          <t>20100922</t>
        </is>
      </c>
      <c r="E31" t="inlineStr">
        <is>
          <t>20110922</t>
        </is>
      </c>
      <c r="F31" t="inlineStr">
        <is>
          <t>Tradedatum</t>
        </is>
      </c>
      <c r="G31" s="9">
        <f>HYPERLINK("#'Testing'!O28","4")</f>
        <v/>
      </c>
      <c r="H31" t="n">
        <v>365</v>
      </c>
      <c r="I31" t="inlineStr"/>
      <c r="J31" t="inlineStr">
        <is>
          <t>Date</t>
        </is>
      </c>
      <c r="K31" t="inlineStr">
        <is>
          <t>difference</t>
        </is>
      </c>
      <c r="L31" t="inlineStr">
        <is>
          <t>open</t>
        </is>
      </c>
      <c r="M31" t="inlineStr"/>
    </row>
    <row r="32">
      <c r="A32" t="inlineStr">
        <is>
          <t>7459_1|EUR</t>
        </is>
      </c>
      <c r="B32" s="8">
        <f>HYPERLINK("#'Reference'!Q28","4")</f>
        <v/>
      </c>
      <c r="C32" t="inlineStr">
        <is>
          <t>Float Rate Reference</t>
        </is>
      </c>
      <c r="D32" t="inlineStr">
        <is>
          <t>EUR/EURIBOR/6M</t>
        </is>
      </c>
      <c r="E32" t="inlineStr">
        <is>
          <t>EUR/EURIBOR/3M</t>
        </is>
      </c>
      <c r="F32" t="inlineStr">
        <is>
          <t>Float Rate Reference</t>
        </is>
      </c>
      <c r="G32" s="9">
        <f>HYPERLINK("#'Testing'!Q28","4")</f>
        <v/>
      </c>
      <c r="H32" t="inlineStr"/>
      <c r="I32" t="inlineStr"/>
      <c r="J32" t="inlineStr">
        <is>
          <t>String</t>
        </is>
      </c>
      <c r="K32" t="inlineStr">
        <is>
          <t>difference</t>
        </is>
      </c>
      <c r="L32" t="inlineStr">
        <is>
          <t>open</t>
        </is>
      </c>
      <c r="M32" t="inlineStr"/>
    </row>
    <row r="33">
      <c r="A33" t="inlineStr">
        <is>
          <t>7459_2|CHF</t>
        </is>
      </c>
      <c r="B33" s="8">
        <f>HYPERLINK("#'Reference'!O29","3")</f>
        <v/>
      </c>
      <c r="C33" t="inlineStr">
        <is>
          <t>Tradedatum</t>
        </is>
      </c>
      <c r="D33" t="inlineStr">
        <is>
          <t>20100922</t>
        </is>
      </c>
      <c r="E33" t="inlineStr">
        <is>
          <t>20110922</t>
        </is>
      </c>
      <c r="F33" t="inlineStr">
        <is>
          <t>Tradedatum</t>
        </is>
      </c>
      <c r="G33" s="9">
        <f>HYPERLINK("#'Testing'!O29","3")</f>
        <v/>
      </c>
      <c r="H33" t="n">
        <v>365</v>
      </c>
      <c r="I33" t="inlineStr"/>
      <c r="J33" t="inlineStr">
        <is>
          <t>Date</t>
        </is>
      </c>
      <c r="K33" t="inlineStr">
        <is>
          <t>difference</t>
        </is>
      </c>
      <c r="L33" t="inlineStr">
        <is>
          <t>open</t>
        </is>
      </c>
      <c r="M33" t="inlineStr"/>
    </row>
    <row r="34">
      <c r="A34" t="inlineStr">
        <is>
          <t>7459_2|CHF</t>
        </is>
      </c>
      <c r="B34" s="8">
        <f>HYPERLINK("#'Reference'!Q29","3")</f>
        <v/>
      </c>
      <c r="C34" t="inlineStr">
        <is>
          <t>Float Rate Reference</t>
        </is>
      </c>
      <c r="D34" t="inlineStr">
        <is>
          <t>CHF/LIBOR/6M</t>
        </is>
      </c>
      <c r="E34" t="inlineStr">
        <is>
          <t>CHF/LIBOR/3M</t>
        </is>
      </c>
      <c r="F34" t="inlineStr">
        <is>
          <t>Float Rate Reference</t>
        </is>
      </c>
      <c r="G34" s="9">
        <f>HYPERLINK("#'Testing'!Q29","3")</f>
        <v/>
      </c>
      <c r="H34" t="inlineStr"/>
      <c r="I34" t="inlineStr"/>
      <c r="J34" t="inlineStr">
        <is>
          <t>String</t>
        </is>
      </c>
      <c r="K34" t="inlineStr">
        <is>
          <t>difference</t>
        </is>
      </c>
      <c r="L34" t="inlineStr">
        <is>
          <t>open</t>
        </is>
      </c>
      <c r="M34" t="inlineStr"/>
    </row>
    <row r="35">
      <c r="A35" t="inlineStr">
        <is>
          <t>80600_2|USD</t>
        </is>
      </c>
      <c r="B35" s="8">
        <f>HYPERLINK("#'Reference'!O30","67")</f>
        <v/>
      </c>
      <c r="C35" t="inlineStr">
        <is>
          <t>Tradedatum</t>
        </is>
      </c>
      <c r="D35" t="inlineStr">
        <is>
          <t>20101209</t>
        </is>
      </c>
      <c r="E35" t="inlineStr">
        <is>
          <t>20181209</t>
        </is>
      </c>
      <c r="F35" t="inlineStr">
        <is>
          <t>Tradedatum</t>
        </is>
      </c>
      <c r="G35" s="9">
        <f>HYPERLINK("#'Testing'!O30","67")</f>
        <v/>
      </c>
      <c r="H35" t="n">
        <v>2922</v>
      </c>
      <c r="I35" t="inlineStr"/>
      <c r="J35" t="inlineStr">
        <is>
          <t>Date</t>
        </is>
      </c>
      <c r="K35" t="inlineStr">
        <is>
          <t>difference</t>
        </is>
      </c>
      <c r="L35" t="inlineStr">
        <is>
          <t>open</t>
        </is>
      </c>
      <c r="M35" t="inlineStr"/>
    </row>
    <row r="36">
      <c r="A36" t="inlineStr">
        <is>
          <t>80751_2|EUR</t>
        </is>
      </c>
      <c r="B36" s="8">
        <f>HYPERLINK("#'Reference'!O31","68")</f>
        <v/>
      </c>
      <c r="C36" t="inlineStr">
        <is>
          <t>Tradedatum</t>
        </is>
      </c>
      <c r="D36" t="inlineStr">
        <is>
          <t>20101210</t>
        </is>
      </c>
      <c r="E36" t="inlineStr">
        <is>
          <t>20181210</t>
        </is>
      </c>
      <c r="F36" t="inlineStr">
        <is>
          <t>Tradedatum</t>
        </is>
      </c>
      <c r="G36" s="9">
        <f>HYPERLINK("#'Testing'!O31","68")</f>
        <v/>
      </c>
      <c r="H36" t="n">
        <v>2922</v>
      </c>
      <c r="I36" t="inlineStr"/>
      <c r="J36" t="inlineStr">
        <is>
          <t>Date</t>
        </is>
      </c>
      <c r="K36" t="inlineStr">
        <is>
          <t>difference</t>
        </is>
      </c>
      <c r="L36" t="inlineStr">
        <is>
          <t>open</t>
        </is>
      </c>
      <c r="M36" t="inlineStr"/>
    </row>
    <row r="37">
      <c r="A37" t="inlineStr">
        <is>
          <t>80970_1|CHF</t>
        </is>
      </c>
      <c r="B37" s="8">
        <f>HYPERLINK("#'Reference'!O32","69")</f>
        <v/>
      </c>
      <c r="C37" t="inlineStr">
        <is>
          <t>Tradedatum</t>
        </is>
      </c>
      <c r="D37" t="inlineStr">
        <is>
          <t>20101213</t>
        </is>
      </c>
      <c r="E37" t="inlineStr">
        <is>
          <t>20151213</t>
        </is>
      </c>
      <c r="F37" t="inlineStr">
        <is>
          <t>Tradedatum</t>
        </is>
      </c>
      <c r="G37" s="9">
        <f>HYPERLINK("#'Testing'!O32","69")</f>
        <v/>
      </c>
      <c r="H37" t="n">
        <v>1826</v>
      </c>
      <c r="I37" t="inlineStr"/>
      <c r="J37" t="inlineStr">
        <is>
          <t>Date</t>
        </is>
      </c>
      <c r="K37" t="inlineStr">
        <is>
          <t>difference</t>
        </is>
      </c>
      <c r="L37" t="inlineStr">
        <is>
          <t>open</t>
        </is>
      </c>
      <c r="M37" t="inlineStr"/>
    </row>
    <row r="38">
      <c r="A38" t="inlineStr">
        <is>
          <t>81075_2|EUR</t>
        </is>
      </c>
      <c r="B38" s="8">
        <f>HYPERLINK("#'Reference'!O33","70")</f>
        <v/>
      </c>
      <c r="C38" t="inlineStr">
        <is>
          <t>Tradedatum</t>
        </is>
      </c>
      <c r="D38" t="inlineStr">
        <is>
          <t>20101214</t>
        </is>
      </c>
      <c r="E38" t="inlineStr">
        <is>
          <t>20151214</t>
        </is>
      </c>
      <c r="F38" t="inlineStr">
        <is>
          <t>Tradedatum</t>
        </is>
      </c>
      <c r="G38" s="9">
        <f>HYPERLINK("#'Testing'!O33","70")</f>
        <v/>
      </c>
      <c r="H38" t="n">
        <v>1826</v>
      </c>
      <c r="I38" t="inlineStr"/>
      <c r="J38" t="inlineStr">
        <is>
          <t>Date</t>
        </is>
      </c>
      <c r="K38" t="inlineStr">
        <is>
          <t>difference</t>
        </is>
      </c>
      <c r="L38" t="inlineStr">
        <is>
          <t>open</t>
        </is>
      </c>
      <c r="M38" t="inlineStr"/>
    </row>
    <row r="39">
      <c r="A39" t="inlineStr">
        <is>
          <t>81229_1|CHF</t>
        </is>
      </c>
      <c r="B39" s="8">
        <f>HYPERLINK("#'Reference'!O34","71")</f>
        <v/>
      </c>
      <c r="C39" t="inlineStr">
        <is>
          <t>Tradedatum</t>
        </is>
      </c>
      <c r="D39" t="inlineStr">
        <is>
          <t>20101215</t>
        </is>
      </c>
      <c r="E39" t="inlineStr">
        <is>
          <t>20131215</t>
        </is>
      </c>
      <c r="F39" t="inlineStr">
        <is>
          <t>Tradedatum</t>
        </is>
      </c>
      <c r="G39" s="9">
        <f>HYPERLINK("#'Testing'!O34","71")</f>
        <v/>
      </c>
      <c r="H39" t="n">
        <v>1096</v>
      </c>
      <c r="I39" t="inlineStr"/>
      <c r="J39" t="inlineStr">
        <is>
          <t>Date</t>
        </is>
      </c>
      <c r="K39" t="inlineStr">
        <is>
          <t>difference</t>
        </is>
      </c>
      <c r="L39" t="inlineStr">
        <is>
          <t>open</t>
        </is>
      </c>
      <c r="M39" t="inlineStr"/>
    </row>
    <row r="40">
      <c r="A40" t="inlineStr">
        <is>
          <t>81530_1|CHF</t>
        </is>
      </c>
      <c r="B40" s="8">
        <f>HYPERLINK("#'Reference'!O35","72")</f>
        <v/>
      </c>
      <c r="C40" t="inlineStr">
        <is>
          <t>Tradedatum</t>
        </is>
      </c>
      <c r="D40" t="inlineStr">
        <is>
          <t>20101217</t>
        </is>
      </c>
      <c r="E40" t="inlineStr">
        <is>
          <t>20131217</t>
        </is>
      </c>
      <c r="F40" t="inlineStr">
        <is>
          <t>Tradedatum</t>
        </is>
      </c>
      <c r="G40" s="9">
        <f>HYPERLINK("#'Testing'!O35","72")</f>
        <v/>
      </c>
      <c r="H40" t="n">
        <v>1096</v>
      </c>
      <c r="I40" t="inlineStr"/>
      <c r="J40" t="inlineStr">
        <is>
          <t>Date</t>
        </is>
      </c>
      <c r="K40" t="inlineStr">
        <is>
          <t>difference</t>
        </is>
      </c>
      <c r="L40" t="inlineStr">
        <is>
          <t>open</t>
        </is>
      </c>
      <c r="M40" t="inlineStr"/>
    </row>
    <row r="41">
      <c r="A41" t="inlineStr">
        <is>
          <t>81994_2|EUR</t>
        </is>
      </c>
      <c r="B41" s="8">
        <f>HYPERLINK("#'Reference'!M36","73")</f>
        <v/>
      </c>
      <c r="C41" t="inlineStr">
        <is>
          <t>Instr CCY</t>
        </is>
      </c>
      <c r="D41" t="inlineStr">
        <is>
          <t>USD</t>
        </is>
      </c>
      <c r="E41" t="inlineStr">
        <is>
          <t>EUR</t>
        </is>
      </c>
      <c r="F41" t="inlineStr">
        <is>
          <t>Instr CCY</t>
        </is>
      </c>
      <c r="G41" s="9">
        <f>HYPERLINK("#'Testing'!M36","73")</f>
        <v/>
      </c>
      <c r="H41" t="inlineStr"/>
      <c r="I41" t="inlineStr"/>
      <c r="J41" t="inlineStr">
        <is>
          <t>String</t>
        </is>
      </c>
      <c r="K41" t="inlineStr">
        <is>
          <t>difference</t>
        </is>
      </c>
      <c r="L41" t="inlineStr">
        <is>
          <t>open</t>
        </is>
      </c>
      <c r="M41" t="inlineStr"/>
    </row>
    <row r="42">
      <c r="A42" t="inlineStr">
        <is>
          <t>93297_1|EUR</t>
        </is>
      </c>
      <c r="B42" s="8">
        <f>HYPERLINK("#'Reference'!O37","6")</f>
        <v/>
      </c>
      <c r="C42" t="inlineStr">
        <is>
          <t>Tradedatum</t>
        </is>
      </c>
      <c r="D42" t="inlineStr">
        <is>
          <t>20101005</t>
        </is>
      </c>
      <c r="E42" t="inlineStr">
        <is>
          <t>20111005</t>
        </is>
      </c>
      <c r="F42" t="inlineStr">
        <is>
          <t>Tradedatum</t>
        </is>
      </c>
      <c r="G42" s="9">
        <f>HYPERLINK("#'Testing'!O37","6")</f>
        <v/>
      </c>
      <c r="H42" t="n">
        <v>365</v>
      </c>
      <c r="I42" t="inlineStr"/>
      <c r="J42" t="inlineStr">
        <is>
          <t>Date</t>
        </is>
      </c>
      <c r="K42" t="inlineStr">
        <is>
          <t>difference</t>
        </is>
      </c>
      <c r="L42" t="inlineStr">
        <is>
          <t>open</t>
        </is>
      </c>
      <c r="M42" t="inlineStr"/>
    </row>
    <row r="43">
      <c r="A43" t="inlineStr">
        <is>
          <t>93297_2|CHF</t>
        </is>
      </c>
      <c r="B43" s="8">
        <f>HYPERLINK("#'Reference'!O38","5")</f>
        <v/>
      </c>
      <c r="C43" t="inlineStr">
        <is>
          <t>Tradedatum</t>
        </is>
      </c>
      <c r="D43" t="inlineStr">
        <is>
          <t>20101005</t>
        </is>
      </c>
      <c r="E43" t="inlineStr">
        <is>
          <t>20111005</t>
        </is>
      </c>
      <c r="F43" t="inlineStr">
        <is>
          <t>Tradedatum</t>
        </is>
      </c>
      <c r="G43" s="9">
        <f>HYPERLINK("#'Testing'!O38","5")</f>
        <v/>
      </c>
      <c r="H43" t="n">
        <v>365</v>
      </c>
      <c r="I43" t="inlineStr"/>
      <c r="J43" t="inlineStr">
        <is>
          <t>Date</t>
        </is>
      </c>
      <c r="K43" t="inlineStr">
        <is>
          <t>difference</t>
        </is>
      </c>
      <c r="L43" t="inlineStr">
        <is>
          <t>open</t>
        </is>
      </c>
      <c r="M43" t="inlineStr"/>
    </row>
    <row r="44">
      <c r="A44" t="inlineStr">
        <is>
          <t>93298_1|EUR</t>
        </is>
      </c>
      <c r="B44" s="8">
        <f>HYPERLINK("#'Reference'!O39","8")</f>
        <v/>
      </c>
      <c r="C44" t="inlineStr">
        <is>
          <t>Tradedatum</t>
        </is>
      </c>
      <c r="D44" t="inlineStr">
        <is>
          <t>20101005</t>
        </is>
      </c>
      <c r="E44" t="inlineStr">
        <is>
          <t>20111005</t>
        </is>
      </c>
      <c r="F44" t="inlineStr">
        <is>
          <t>Tradedatum</t>
        </is>
      </c>
      <c r="G44" s="9">
        <f>HYPERLINK("#'Testing'!O39","8")</f>
        <v/>
      </c>
      <c r="H44" t="n">
        <v>365</v>
      </c>
      <c r="I44" t="inlineStr"/>
      <c r="J44" t="inlineStr">
        <is>
          <t>Date</t>
        </is>
      </c>
      <c r="K44" t="inlineStr">
        <is>
          <t>difference</t>
        </is>
      </c>
      <c r="L44" t="inlineStr">
        <is>
          <t>open</t>
        </is>
      </c>
      <c r="M44" t="inlineStr"/>
    </row>
    <row r="45">
      <c r="A45" t="inlineStr">
        <is>
          <t>93298_2|CHF</t>
        </is>
      </c>
      <c r="B45" s="8">
        <f>HYPERLINK("#'Reference'!O40","7")</f>
        <v/>
      </c>
      <c r="C45" t="inlineStr">
        <is>
          <t>Tradedatum</t>
        </is>
      </c>
      <c r="D45" t="inlineStr">
        <is>
          <t>20101005</t>
        </is>
      </c>
      <c r="E45" t="inlineStr">
        <is>
          <t>20111005</t>
        </is>
      </c>
      <c r="F45" t="inlineStr">
        <is>
          <t>Tradedatum</t>
        </is>
      </c>
      <c r="G45" s="9">
        <f>HYPERLINK("#'Testing'!O40","7")</f>
        <v/>
      </c>
      <c r="H45" t="n">
        <v>365</v>
      </c>
      <c r="I45" t="inlineStr"/>
      <c r="J45" t="inlineStr">
        <is>
          <t>Date</t>
        </is>
      </c>
      <c r="K45" t="inlineStr">
        <is>
          <t>difference</t>
        </is>
      </c>
      <c r="L45" t="inlineStr">
        <is>
          <t>open</t>
        </is>
      </c>
      <c r="M45" t="inlineStr"/>
    </row>
    <row r="46">
      <c r="A46" t="inlineStr">
        <is>
          <t>93457_1|EUR</t>
        </is>
      </c>
      <c r="B46" s="8">
        <f>HYPERLINK("#'Reference'!O41","1")</f>
        <v/>
      </c>
      <c r="C46" t="inlineStr">
        <is>
          <t>Tradedatum</t>
        </is>
      </c>
      <c r="D46" t="inlineStr">
        <is>
          <t>20101006</t>
        </is>
      </c>
      <c r="E46" t="inlineStr">
        <is>
          <t>20111006</t>
        </is>
      </c>
      <c r="F46" t="inlineStr">
        <is>
          <t>Tradedatum</t>
        </is>
      </c>
      <c r="G46" s="9">
        <f>HYPERLINK("#'Testing'!O41","2")</f>
        <v/>
      </c>
      <c r="H46" t="n">
        <v>365</v>
      </c>
      <c r="I46" t="inlineStr"/>
      <c r="J46" t="inlineStr">
        <is>
          <t>Date</t>
        </is>
      </c>
      <c r="K46" t="inlineStr">
        <is>
          <t>difference</t>
        </is>
      </c>
      <c r="L46" t="inlineStr">
        <is>
          <t>open</t>
        </is>
      </c>
      <c r="M46" t="inlineStr"/>
    </row>
    <row r="47">
      <c r="A47" t="inlineStr">
        <is>
          <t>93457_1|EUR</t>
        </is>
      </c>
      <c r="B47" s="8">
        <f>HYPERLINK("#'Reference'!Q41","1")</f>
        <v/>
      </c>
      <c r="C47" t="inlineStr">
        <is>
          <t>Float Rate Reference</t>
        </is>
      </c>
      <c r="D47" t="inlineStr">
        <is>
          <t>EUR/EURIBOR/6M</t>
        </is>
      </c>
      <c r="E47" t="inlineStr">
        <is>
          <t>EUR/EURIBOR/3M</t>
        </is>
      </c>
      <c r="F47" t="inlineStr">
        <is>
          <t>Float Rate Reference</t>
        </is>
      </c>
      <c r="G47" s="9">
        <f>HYPERLINK("#'Testing'!Q41","2")</f>
        <v/>
      </c>
      <c r="H47" t="inlineStr"/>
      <c r="I47" t="inlineStr"/>
      <c r="J47" t="inlineStr">
        <is>
          <t>String</t>
        </is>
      </c>
      <c r="K47" t="inlineStr">
        <is>
          <t>difference</t>
        </is>
      </c>
      <c r="L47" t="inlineStr">
        <is>
          <t>open</t>
        </is>
      </c>
      <c r="M47" t="inlineStr"/>
    </row>
    <row r="48">
      <c r="A48" s="12" t="inlineStr">
        <is>
          <t>93457_2|CHF</t>
        </is>
      </c>
      <c r="B48" s="27">
        <f>HYPERLINK("#'Reference'!A42","2")</f>
        <v/>
      </c>
      <c r="C48" s="14" t="inlineStr"/>
      <c r="D48" s="15" t="inlineStr"/>
      <c r="E48" s="16" t="inlineStr"/>
      <c r="F48" s="17" t="inlineStr"/>
      <c r="G48" s="28" t="inlineStr"/>
      <c r="H48" s="19" t="inlineStr"/>
      <c r="I48" s="20" t="inlineStr"/>
      <c r="J48" s="21" t="inlineStr"/>
      <c r="K48" s="22" t="inlineStr">
        <is>
          <t>missing in testing</t>
        </is>
      </c>
      <c r="L48" s="23" t="inlineStr">
        <is>
          <t>open</t>
        </is>
      </c>
      <c r="M48" s="24" t="inlineStr"/>
    </row>
    <row r="49">
      <c r="A49" s="12" t="inlineStr">
        <is>
          <t>93457_2|EUR</t>
        </is>
      </c>
      <c r="B49" s="13" t="inlineStr"/>
      <c r="C49" s="14" t="inlineStr"/>
      <c r="D49" s="15" t="inlineStr"/>
      <c r="E49" s="16" t="inlineStr"/>
      <c r="F49" s="17" t="inlineStr"/>
      <c r="G49" s="18">
        <f>HYPERLINK("#'Testing'!A42","1")</f>
        <v/>
      </c>
      <c r="H49" s="19" t="inlineStr"/>
      <c r="I49" s="20" t="inlineStr"/>
      <c r="J49" s="21" t="inlineStr"/>
      <c r="K49" s="22" t="inlineStr">
        <is>
          <t>missing in reference</t>
        </is>
      </c>
      <c r="L49" s="23" t="inlineStr">
        <is>
          <t>open</t>
        </is>
      </c>
      <c r="M49" s="24" t="inlineStr"/>
    </row>
  </sheetData>
  <pageMargins bottom="1" footer="0.5" header="0.5" left="0.75" right="0.75" top="1"/>
</worksheet>
</file>

<file path=xl/worksheets/sheet2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" t="inlineStr">
        <is>
          <t>Row</t>
        </is>
      </c>
      <c r="B1" s="2" t="inlineStr">
        <is>
          <t>ID</t>
        </is>
      </c>
      <c r="C1" s="2" t="inlineStr">
        <is>
          <t>CCY</t>
        </is>
      </c>
      <c r="D1" s="2" t="inlineStr">
        <is>
          <t>MW</t>
        </is>
      </c>
      <c r="E1" s="2" t="inlineStr">
        <is>
          <t>Flag</t>
        </is>
      </c>
      <c r="F1" s="2" t="inlineStr">
        <is>
          <t>Gamma</t>
        </is>
      </c>
      <c r="G1" s="2" t="inlineStr">
        <is>
          <t>Vega</t>
        </is>
      </c>
      <c r="H1" s="2" t="inlineStr">
        <is>
          <t>Nominale</t>
        </is>
      </c>
      <c r="I1" s="2" t="inlineStr">
        <is>
          <t>B_CCY</t>
        </is>
      </c>
      <c r="J1" s="2" t="inlineStr">
        <is>
          <t>Kurs</t>
        </is>
      </c>
      <c r="K1" s="2" t="inlineStr">
        <is>
          <t>Nom</t>
        </is>
      </c>
      <c r="L1" s="2" t="inlineStr">
        <is>
          <t>CCY Pair</t>
        </is>
      </c>
      <c r="M1" s="2" t="inlineStr">
        <is>
          <t>Instr CCY</t>
        </is>
      </c>
      <c r="N1" s="2" t="inlineStr">
        <is>
          <t>Portfolio</t>
        </is>
      </c>
      <c r="O1" s="2" t="inlineStr">
        <is>
          <t>Tradedatum</t>
        </is>
      </c>
      <c r="P1" s="2" t="inlineStr">
        <is>
          <t>Startdatum</t>
        </is>
      </c>
      <c r="Q1" s="2" t="inlineStr">
        <is>
          <t>Float Rate Reference</t>
        </is>
      </c>
      <c r="R1" s="2" t="inlineStr">
        <is>
          <t>Comment</t>
        </is>
      </c>
    </row>
    <row r="2">
      <c r="A2" s="4">
        <f>HYPERLINK("#'Overview'!A2","24")</f>
        <v/>
      </c>
      <c r="B2" t="inlineStr">
        <is>
          <t>2128_1</t>
        </is>
      </c>
      <c r="C2" t="inlineStr">
        <is>
          <t>EUR</t>
        </is>
      </c>
      <c r="D2" t="inlineStr">
        <is>
          <t>00000010268271-</t>
        </is>
      </c>
      <c r="E2" t="inlineStr">
        <is>
          <t>0</t>
        </is>
      </c>
      <c r="F2" t="inlineStr">
        <is>
          <t>00000000000000+</t>
        </is>
      </c>
      <c r="G2" t="inlineStr">
        <is>
          <t>00000000000000+</t>
        </is>
      </c>
      <c r="H2" t="inlineStr">
        <is>
          <t>00000010249402-</t>
        </is>
      </c>
      <c r="I2" t="inlineStr">
        <is>
          <t>100</t>
        </is>
      </c>
      <c r="J2" t="inlineStr">
        <is>
          <t>0001.00000000</t>
        </is>
      </c>
      <c r="K2" t="inlineStr">
        <is>
          <t>+000000012169398.02</t>
        </is>
      </c>
      <c r="L2" t="inlineStr"/>
      <c r="M2" t="inlineStr">
        <is>
          <t>CHF</t>
        </is>
      </c>
      <c r="N2" s="5" t="inlineStr">
        <is>
          <t>PORT_02AA</t>
        </is>
      </c>
      <c r="O2" t="inlineStr">
        <is>
          <t>20100301</t>
        </is>
      </c>
      <c r="P2" t="inlineStr">
        <is>
          <t>20100303</t>
        </is>
      </c>
      <c r="Q2" t="inlineStr">
        <is>
          <t>EUR/EURIBOR/3M</t>
        </is>
      </c>
      <c r="R2" t="inlineStr"/>
    </row>
    <row r="3">
      <c r="A3" s="25">
        <f>HYPERLINK("#'Overview'!A4","14")</f>
        <v/>
      </c>
      <c r="B3" s="26" t="inlineStr">
        <is>
          <t>2129_1</t>
        </is>
      </c>
      <c r="C3" s="26" t="inlineStr">
        <is>
          <t>EUR</t>
        </is>
      </c>
      <c r="D3" s="26" t="inlineStr">
        <is>
          <t>00000002738200-</t>
        </is>
      </c>
      <c r="E3" s="26" t="inlineStr">
        <is>
          <t>0</t>
        </is>
      </c>
      <c r="F3" s="26" t="inlineStr">
        <is>
          <t>00000000000000+</t>
        </is>
      </c>
      <c r="G3" s="26" t="inlineStr">
        <is>
          <t>00000000000000+</t>
        </is>
      </c>
      <c r="H3" s="26" t="inlineStr">
        <is>
          <t>00000002733174-</t>
        </is>
      </c>
      <c r="I3" s="26" t="inlineStr">
        <is>
          <t>100</t>
        </is>
      </c>
      <c r="J3" s="26" t="inlineStr">
        <is>
          <t>0001.00000000</t>
        </is>
      </c>
      <c r="K3" s="26" t="inlineStr">
        <is>
          <t>+000000003245172.80</t>
        </is>
      </c>
      <c r="L3" s="26" t="inlineStr"/>
      <c r="M3" s="26" t="inlineStr">
        <is>
          <t>CHF</t>
        </is>
      </c>
      <c r="N3" s="26" t="inlineStr">
        <is>
          <t>PORT_02AA</t>
        </is>
      </c>
      <c r="O3" s="26" t="inlineStr">
        <is>
          <t>20100301</t>
        </is>
      </c>
      <c r="P3" s="26" t="inlineStr">
        <is>
          <t>20100303</t>
        </is>
      </c>
      <c r="Q3" s="26" t="inlineStr">
        <is>
          <t>EUR/EURIBOR/3M</t>
        </is>
      </c>
      <c r="R3" s="26" t="inlineStr"/>
    </row>
    <row r="4">
      <c r="A4" s="4">
        <f>HYPERLINK("#'Overview'!A5","13")</f>
        <v/>
      </c>
      <c r="B4" t="inlineStr">
        <is>
          <t>2129_2</t>
        </is>
      </c>
      <c r="C4" t="inlineStr">
        <is>
          <t>CHF</t>
        </is>
      </c>
      <c r="D4" t="inlineStr">
        <is>
          <t>00000003556992+</t>
        </is>
      </c>
      <c r="E4" t="inlineStr">
        <is>
          <t>0</t>
        </is>
      </c>
      <c r="F4" t="inlineStr">
        <is>
          <t>00000000000000+</t>
        </is>
      </c>
      <c r="G4" t="inlineStr">
        <is>
          <t>00000000000000+</t>
        </is>
      </c>
      <c r="H4" s="5" t="inlineStr">
        <is>
          <t>00000004000000+</t>
        </is>
      </c>
      <c r="I4" t="inlineStr">
        <is>
          <t>100</t>
        </is>
      </c>
      <c r="J4" t="inlineStr">
        <is>
          <t>0001.23260000</t>
        </is>
      </c>
      <c r="K4" t="inlineStr">
        <is>
          <t>+000000003245172.80</t>
        </is>
      </c>
      <c r="L4" t="inlineStr"/>
      <c r="M4" t="inlineStr">
        <is>
          <t>CHF</t>
        </is>
      </c>
      <c r="N4" s="5" t="inlineStr">
        <is>
          <t>PORT_02AA</t>
        </is>
      </c>
      <c r="O4" t="inlineStr">
        <is>
          <t>20100301</t>
        </is>
      </c>
      <c r="P4" t="inlineStr">
        <is>
          <t>20100303</t>
        </is>
      </c>
      <c r="Q4" t="inlineStr"/>
      <c r="R4" t="inlineStr"/>
    </row>
    <row r="5">
      <c r="A5" s="4">
        <f>HYPERLINK("#'Overview'!A7","28")</f>
        <v/>
      </c>
      <c r="B5" t="inlineStr">
        <is>
          <t>2130_1</t>
        </is>
      </c>
      <c r="C5" t="inlineStr">
        <is>
          <t>EUR</t>
        </is>
      </c>
      <c r="D5" t="inlineStr">
        <is>
          <t>00000002053643-</t>
        </is>
      </c>
      <c r="E5" t="inlineStr">
        <is>
          <t>0</t>
        </is>
      </c>
      <c r="F5" t="inlineStr">
        <is>
          <t>00000000000000+</t>
        </is>
      </c>
      <c r="G5" t="inlineStr">
        <is>
          <t>00000000000000+</t>
        </is>
      </c>
      <c r="H5" t="inlineStr">
        <is>
          <t>00000002049880-</t>
        </is>
      </c>
      <c r="I5" t="inlineStr">
        <is>
          <t>100</t>
        </is>
      </c>
      <c r="J5" t="inlineStr">
        <is>
          <t>0001.00000000</t>
        </is>
      </c>
      <c r="K5" t="inlineStr">
        <is>
          <t>+000000002433879.60</t>
        </is>
      </c>
      <c r="L5" t="inlineStr"/>
      <c r="M5" t="inlineStr">
        <is>
          <t>CHF</t>
        </is>
      </c>
      <c r="N5" t="inlineStr">
        <is>
          <t>PORT_02ZS</t>
        </is>
      </c>
      <c r="O5" t="inlineStr">
        <is>
          <t>20100301</t>
        </is>
      </c>
      <c r="P5" t="inlineStr">
        <is>
          <t>20100303</t>
        </is>
      </c>
      <c r="Q5" s="5" t="inlineStr">
        <is>
          <t>EUR/EURIBOR/1M</t>
        </is>
      </c>
      <c r="R5" t="inlineStr"/>
    </row>
    <row r="6">
      <c r="A6" s="4">
        <f>HYPERLINK("#'Overview'!A8","31")</f>
        <v/>
      </c>
      <c r="B6" t="inlineStr">
        <is>
          <t>2135_2</t>
        </is>
      </c>
      <c r="C6" t="inlineStr">
        <is>
          <t>EUR</t>
        </is>
      </c>
      <c r="D6" t="inlineStr">
        <is>
          <t>00000002053643+</t>
        </is>
      </c>
      <c r="E6" t="inlineStr">
        <is>
          <t>0</t>
        </is>
      </c>
      <c r="F6" t="inlineStr">
        <is>
          <t>00000000000000+</t>
        </is>
      </c>
      <c r="G6" t="inlineStr">
        <is>
          <t>00000000000000+</t>
        </is>
      </c>
      <c r="H6" t="inlineStr">
        <is>
          <t>00000002049880+</t>
        </is>
      </c>
      <c r="I6" t="inlineStr">
        <is>
          <t>100</t>
        </is>
      </c>
      <c r="J6" t="inlineStr">
        <is>
          <t>0001.00000000</t>
        </is>
      </c>
      <c r="K6" t="inlineStr">
        <is>
          <t>-000000002433879.60</t>
        </is>
      </c>
      <c r="L6" t="inlineStr"/>
      <c r="M6" t="inlineStr">
        <is>
          <t>CHF</t>
        </is>
      </c>
      <c r="N6" s="5" t="inlineStr">
        <is>
          <t>PORT_02AA</t>
        </is>
      </c>
      <c r="O6" t="inlineStr">
        <is>
          <t>20100301</t>
        </is>
      </c>
      <c r="P6" t="inlineStr">
        <is>
          <t>20100303</t>
        </is>
      </c>
      <c r="Q6" s="5" t="inlineStr">
        <is>
          <t>EUR/EURIBOR/1M</t>
        </is>
      </c>
      <c r="R6" t="inlineStr"/>
    </row>
    <row r="7">
      <c r="A7" s="4">
        <f>HYPERLINK("#'Overview'!A10","30")</f>
        <v/>
      </c>
      <c r="B7" t="inlineStr">
        <is>
          <t>2137_1</t>
        </is>
      </c>
      <c r="C7" t="inlineStr">
        <is>
          <t>USD</t>
        </is>
      </c>
      <c r="D7" t="inlineStr">
        <is>
          <t>00000029734170-</t>
        </is>
      </c>
      <c r="E7" t="inlineStr">
        <is>
          <t>0</t>
        </is>
      </c>
      <c r="F7" t="inlineStr">
        <is>
          <t>00000000000000+</t>
        </is>
      </c>
      <c r="G7" t="inlineStr">
        <is>
          <t>00000000000000+</t>
        </is>
      </c>
      <c r="H7" t="inlineStr">
        <is>
          <t>00000040000000-</t>
        </is>
      </c>
      <c r="I7" t="inlineStr">
        <is>
          <t>100</t>
        </is>
      </c>
      <c r="J7" t="inlineStr">
        <is>
          <t>0001.35930000</t>
        </is>
      </c>
      <c r="K7" t="inlineStr">
        <is>
          <t>+000000031007751.94</t>
        </is>
      </c>
      <c r="L7" t="inlineStr"/>
      <c r="M7" t="inlineStr">
        <is>
          <t>EUR</t>
        </is>
      </c>
      <c r="N7" t="inlineStr">
        <is>
          <t>PORT_02ZS</t>
        </is>
      </c>
      <c r="O7" t="inlineStr">
        <is>
          <t>20100726</t>
        </is>
      </c>
      <c r="P7" t="inlineStr">
        <is>
          <t>20100728</t>
        </is>
      </c>
      <c r="Q7" s="5" t="inlineStr">
        <is>
          <t>USD/LIBOR/1M</t>
        </is>
      </c>
      <c r="R7" t="inlineStr"/>
    </row>
    <row r="8">
      <c r="A8" s="4">
        <f>HYPERLINK("#'Overview'!A11","29")</f>
        <v/>
      </c>
      <c r="B8" t="inlineStr">
        <is>
          <t>2137_2</t>
        </is>
      </c>
      <c r="C8" t="inlineStr">
        <is>
          <t>EUR</t>
        </is>
      </c>
      <c r="D8" t="inlineStr">
        <is>
          <t>00000031049738+</t>
        </is>
      </c>
      <c r="E8" t="inlineStr">
        <is>
          <t>0</t>
        </is>
      </c>
      <c r="F8" t="inlineStr">
        <is>
          <t>00000000000000+</t>
        </is>
      </c>
      <c r="G8" t="inlineStr">
        <is>
          <t>00000000000000+</t>
        </is>
      </c>
      <c r="H8" t="inlineStr">
        <is>
          <t>00000031007752+</t>
        </is>
      </c>
      <c r="I8" t="inlineStr">
        <is>
          <t>100</t>
        </is>
      </c>
      <c r="J8" t="inlineStr">
        <is>
          <t>0001.00000000</t>
        </is>
      </c>
      <c r="K8" t="inlineStr">
        <is>
          <t>+000000031007751.94</t>
        </is>
      </c>
      <c r="L8" t="inlineStr"/>
      <c r="M8" t="inlineStr">
        <is>
          <t>EUR</t>
        </is>
      </c>
      <c r="N8" t="inlineStr">
        <is>
          <t>PORT_02ZS</t>
        </is>
      </c>
      <c r="O8" t="inlineStr">
        <is>
          <t>20100726</t>
        </is>
      </c>
      <c r="P8" t="inlineStr">
        <is>
          <t>20100728</t>
        </is>
      </c>
      <c r="Q8" s="5" t="inlineStr">
        <is>
          <t>EUR/EURIBOR/1M</t>
        </is>
      </c>
      <c r="R8" t="inlineStr"/>
    </row>
    <row r="9">
      <c r="A9" s="4">
        <f>HYPERLINK("#'Overview'!A12","26")</f>
        <v/>
      </c>
      <c r="B9" t="inlineStr">
        <is>
          <t>2139_1</t>
        </is>
      </c>
      <c r="C9" t="inlineStr">
        <is>
          <t>EUR</t>
        </is>
      </c>
      <c r="D9" t="inlineStr">
        <is>
          <t>00000031049738-</t>
        </is>
      </c>
      <c r="E9" t="inlineStr">
        <is>
          <t>0</t>
        </is>
      </c>
      <c r="F9" t="inlineStr">
        <is>
          <t>00000000000000+</t>
        </is>
      </c>
      <c r="G9" t="inlineStr">
        <is>
          <t>00000000000000+</t>
        </is>
      </c>
      <c r="H9" t="inlineStr">
        <is>
          <t>00000031007752-</t>
        </is>
      </c>
      <c r="I9" t="inlineStr">
        <is>
          <t>100</t>
        </is>
      </c>
      <c r="J9" t="inlineStr">
        <is>
          <t>0001.00000000</t>
        </is>
      </c>
      <c r="K9" t="inlineStr">
        <is>
          <t>-000000031007751.94</t>
        </is>
      </c>
      <c r="L9" t="inlineStr"/>
      <c r="M9" t="inlineStr">
        <is>
          <t>EUR</t>
        </is>
      </c>
      <c r="N9" t="inlineStr">
        <is>
          <t>PORT_02ZS</t>
        </is>
      </c>
      <c r="O9" t="inlineStr">
        <is>
          <t>20100726</t>
        </is>
      </c>
      <c r="P9" t="inlineStr">
        <is>
          <t>20100728</t>
        </is>
      </c>
      <c r="Q9" s="5" t="inlineStr">
        <is>
          <t>EUR/EURIBOR/1M</t>
        </is>
      </c>
      <c r="R9" t="inlineStr"/>
    </row>
    <row r="10">
      <c r="A10" s="4">
        <f>HYPERLINK("#'Overview'!A13","25")</f>
        <v/>
      </c>
      <c r="B10" t="inlineStr">
        <is>
          <t>2139_2</t>
        </is>
      </c>
      <c r="C10" t="inlineStr">
        <is>
          <t>USD</t>
        </is>
      </c>
      <c r="D10" t="inlineStr">
        <is>
          <t>00000029707970+</t>
        </is>
      </c>
      <c r="E10" t="inlineStr">
        <is>
          <t>0</t>
        </is>
      </c>
      <c r="F10" t="inlineStr">
        <is>
          <t>00000000000000+</t>
        </is>
      </c>
      <c r="G10" t="inlineStr">
        <is>
          <t>00000000000000+</t>
        </is>
      </c>
      <c r="H10" t="inlineStr">
        <is>
          <t>00000040000000+</t>
        </is>
      </c>
      <c r="I10" t="inlineStr">
        <is>
          <t>100</t>
        </is>
      </c>
      <c r="J10" t="inlineStr">
        <is>
          <t>0001.35930000</t>
        </is>
      </c>
      <c r="K10" t="inlineStr">
        <is>
          <t>-000000031007751.94</t>
        </is>
      </c>
      <c r="L10" t="inlineStr"/>
      <c r="M10" t="inlineStr">
        <is>
          <t>EUR</t>
        </is>
      </c>
      <c r="N10" s="5" t="inlineStr">
        <is>
          <t>PORT_02AA</t>
        </is>
      </c>
      <c r="O10" t="inlineStr">
        <is>
          <t>20100726</t>
        </is>
      </c>
      <c r="P10" t="inlineStr">
        <is>
          <t>20100728</t>
        </is>
      </c>
      <c r="Q10" t="inlineStr">
        <is>
          <t>USD/LIBOR/3M</t>
        </is>
      </c>
      <c r="R10" t="inlineStr"/>
    </row>
    <row r="11">
      <c r="A11" s="4">
        <f>HYPERLINK("#'Overview'!A14","35")</f>
        <v/>
      </c>
      <c r="B11" t="inlineStr">
        <is>
          <t>23052_1</t>
        </is>
      </c>
      <c r="C11" t="inlineStr">
        <is>
          <t>CHF</t>
        </is>
      </c>
      <c r="D11" t="inlineStr">
        <is>
          <t>00000003536306-</t>
        </is>
      </c>
      <c r="E11" t="inlineStr">
        <is>
          <t>0</t>
        </is>
      </c>
      <c r="F11" t="inlineStr">
        <is>
          <t>00000000000000+</t>
        </is>
      </c>
      <c r="G11" t="inlineStr">
        <is>
          <t>00000000000000+</t>
        </is>
      </c>
      <c r="H11" t="inlineStr">
        <is>
          <t>00000004290000-</t>
        </is>
      </c>
      <c r="I11" t="inlineStr">
        <is>
          <t>100</t>
        </is>
      </c>
      <c r="J11" t="inlineStr">
        <is>
          <t>0001.23260000</t>
        </is>
      </c>
      <c r="K11" t="inlineStr">
        <is>
          <t>+000000003480447.83</t>
        </is>
      </c>
      <c r="L11" t="inlineStr"/>
      <c r="M11" t="inlineStr">
        <is>
          <t>CHF</t>
        </is>
      </c>
      <c r="N11" t="inlineStr">
        <is>
          <t>PORT_02MM</t>
        </is>
      </c>
      <c r="O11" t="inlineStr">
        <is>
          <t>20100324</t>
        </is>
      </c>
      <c r="P11" t="inlineStr">
        <is>
          <t>20100326</t>
        </is>
      </c>
      <c r="Q11" s="5" t="inlineStr">
        <is>
          <t>CHF/LIBOR/1M</t>
        </is>
      </c>
      <c r="R11" t="inlineStr"/>
    </row>
    <row r="12">
      <c r="A12" s="4">
        <f>HYPERLINK("#'Overview'!A15","36")</f>
        <v/>
      </c>
      <c r="B12" t="inlineStr">
        <is>
          <t>23054_1</t>
        </is>
      </c>
      <c r="C12" t="inlineStr">
        <is>
          <t>CHF</t>
        </is>
      </c>
      <c r="D12" t="inlineStr">
        <is>
          <t>00000003513283-</t>
        </is>
      </c>
      <c r="E12" t="inlineStr">
        <is>
          <t>0</t>
        </is>
      </c>
      <c r="F12" t="inlineStr">
        <is>
          <t>00000000000000+</t>
        </is>
      </c>
      <c r="G12" t="inlineStr">
        <is>
          <t>00000000000000+</t>
        </is>
      </c>
      <c r="H12" t="inlineStr">
        <is>
          <t>00000004290000-</t>
        </is>
      </c>
      <c r="I12" t="inlineStr">
        <is>
          <t>100</t>
        </is>
      </c>
      <c r="J12" t="inlineStr">
        <is>
          <t>0001.23260000</t>
        </is>
      </c>
      <c r="K12" t="inlineStr">
        <is>
          <t>+000000003480447.83</t>
        </is>
      </c>
      <c r="L12" t="inlineStr"/>
      <c r="M12" t="inlineStr">
        <is>
          <t>CHF</t>
        </is>
      </c>
      <c r="N12" t="inlineStr">
        <is>
          <t>PORT_02MM</t>
        </is>
      </c>
      <c r="O12" t="inlineStr">
        <is>
          <t>20100324</t>
        </is>
      </c>
      <c r="P12" t="inlineStr">
        <is>
          <t>20100326</t>
        </is>
      </c>
      <c r="Q12" s="5" t="inlineStr">
        <is>
          <t>CHF/LIBOR/1M</t>
        </is>
      </c>
      <c r="R12" t="inlineStr"/>
    </row>
    <row r="13">
      <c r="A13" s="4">
        <f>HYPERLINK("#'Overview'!A16","37")</f>
        <v/>
      </c>
      <c r="B13" t="inlineStr">
        <is>
          <t>23100_1</t>
        </is>
      </c>
      <c r="C13" t="inlineStr">
        <is>
          <t>CHF</t>
        </is>
      </c>
      <c r="D13" t="inlineStr">
        <is>
          <t>00000005935536-</t>
        </is>
      </c>
      <c r="E13" t="inlineStr">
        <is>
          <t>0</t>
        </is>
      </c>
      <c r="F13" t="inlineStr">
        <is>
          <t>00000000000000+</t>
        </is>
      </c>
      <c r="G13" t="inlineStr">
        <is>
          <t>00000000000000+</t>
        </is>
      </c>
      <c r="H13" t="inlineStr">
        <is>
          <t>00000007200000-</t>
        </is>
      </c>
      <c r="I13" t="inlineStr">
        <is>
          <t>100</t>
        </is>
      </c>
      <c r="J13" t="inlineStr">
        <is>
          <t>0001.23260000</t>
        </is>
      </c>
      <c r="K13" t="inlineStr">
        <is>
          <t>+000000005841311.04</t>
        </is>
      </c>
      <c r="L13" t="inlineStr"/>
      <c r="M13" t="inlineStr">
        <is>
          <t>CHF</t>
        </is>
      </c>
      <c r="N13" t="inlineStr">
        <is>
          <t>PORT_02MM</t>
        </is>
      </c>
      <c r="O13" t="inlineStr">
        <is>
          <t>20100407</t>
        </is>
      </c>
      <c r="P13" t="inlineStr">
        <is>
          <t>20100409</t>
        </is>
      </c>
      <c r="Q13" s="5" t="inlineStr">
        <is>
          <t>CHF/LIBOR/1M</t>
        </is>
      </c>
      <c r="R13" t="inlineStr"/>
    </row>
    <row r="14">
      <c r="A14" s="4">
        <f>HYPERLINK("#'Overview'!A17","38")</f>
        <v/>
      </c>
      <c r="B14" t="inlineStr">
        <is>
          <t>23102_1</t>
        </is>
      </c>
      <c r="C14" t="inlineStr">
        <is>
          <t>CHF</t>
        </is>
      </c>
      <c r="D14" t="inlineStr">
        <is>
          <t>00000005976468-</t>
        </is>
      </c>
      <c r="E14" t="inlineStr">
        <is>
          <t>0</t>
        </is>
      </c>
      <c r="F14" t="inlineStr">
        <is>
          <t>00000000000000+</t>
        </is>
      </c>
      <c r="G14" t="inlineStr">
        <is>
          <t>00000000000000+</t>
        </is>
      </c>
      <c r="H14" t="inlineStr">
        <is>
          <t>00000007200000-</t>
        </is>
      </c>
      <c r="I14" t="inlineStr">
        <is>
          <t>100</t>
        </is>
      </c>
      <c r="J14" t="inlineStr">
        <is>
          <t>0001.23260000</t>
        </is>
      </c>
      <c r="K14" t="inlineStr">
        <is>
          <t>+000000005841311.04</t>
        </is>
      </c>
      <c r="L14" t="inlineStr"/>
      <c r="M14" t="inlineStr">
        <is>
          <t>CHF</t>
        </is>
      </c>
      <c r="N14" t="inlineStr">
        <is>
          <t>PORT_02MM</t>
        </is>
      </c>
      <c r="O14" t="inlineStr">
        <is>
          <t>20100407</t>
        </is>
      </c>
      <c r="P14" t="inlineStr">
        <is>
          <t>20100409</t>
        </is>
      </c>
      <c r="Q14" s="5" t="inlineStr">
        <is>
          <t>CHF/LIBOR/1M</t>
        </is>
      </c>
      <c r="R14" t="inlineStr"/>
    </row>
    <row r="15">
      <c r="A15" s="4">
        <f>HYPERLINK("#'Overview'!A18","42")</f>
        <v/>
      </c>
      <c r="B15" t="inlineStr">
        <is>
          <t>55856_2</t>
        </is>
      </c>
      <c r="C15" t="inlineStr">
        <is>
          <t>EUR</t>
        </is>
      </c>
      <c r="D15" t="inlineStr">
        <is>
          <t>00000000506961+</t>
        </is>
      </c>
      <c r="E15" t="inlineStr">
        <is>
          <t>0</t>
        </is>
      </c>
      <c r="F15" t="inlineStr">
        <is>
          <t>00000000000000+</t>
        </is>
      </c>
      <c r="G15" t="inlineStr">
        <is>
          <t>00000000000000+</t>
        </is>
      </c>
      <c r="H15" t="inlineStr">
        <is>
          <t>00000000500000+</t>
        </is>
      </c>
      <c r="I15" t="inlineStr">
        <is>
          <t>100</t>
        </is>
      </c>
      <c r="J15" t="inlineStr">
        <is>
          <t>0001.00000000</t>
        </is>
      </c>
      <c r="K15" t="inlineStr">
        <is>
          <t>-000000000500000.00</t>
        </is>
      </c>
      <c r="L15" t="inlineStr"/>
      <c r="M15" t="inlineStr">
        <is>
          <t>EUR</t>
        </is>
      </c>
      <c r="N15" s="5" t="inlineStr">
        <is>
          <t>PORT_02BB</t>
        </is>
      </c>
      <c r="O15" t="inlineStr">
        <is>
          <t>20101028</t>
        </is>
      </c>
      <c r="P15" t="inlineStr">
        <is>
          <t>20101101</t>
        </is>
      </c>
      <c r="Q15" t="inlineStr"/>
      <c r="R15" t="inlineStr"/>
    </row>
    <row r="16">
      <c r="A16" s="4">
        <f>HYPERLINK("#'Overview'!A19","46")</f>
        <v/>
      </c>
      <c r="B16" t="inlineStr">
        <is>
          <t>56139_2</t>
        </is>
      </c>
      <c r="C16" t="inlineStr">
        <is>
          <t>EUR</t>
        </is>
      </c>
      <c r="D16" t="inlineStr">
        <is>
          <t>00000000278782+</t>
        </is>
      </c>
      <c r="E16" t="inlineStr">
        <is>
          <t>0</t>
        </is>
      </c>
      <c r="F16" t="inlineStr">
        <is>
          <t>00000000000000+</t>
        </is>
      </c>
      <c r="G16" t="inlineStr">
        <is>
          <t>00000000000000+</t>
        </is>
      </c>
      <c r="H16" t="inlineStr">
        <is>
          <t>00000000275000+</t>
        </is>
      </c>
      <c r="I16" t="inlineStr">
        <is>
          <t>100</t>
        </is>
      </c>
      <c r="J16" t="inlineStr">
        <is>
          <t>0001.00000000</t>
        </is>
      </c>
      <c r="K16" t="inlineStr">
        <is>
          <t>-000000000275000.00</t>
        </is>
      </c>
      <c r="L16" t="inlineStr"/>
      <c r="M16" t="inlineStr">
        <is>
          <t>EUR</t>
        </is>
      </c>
      <c r="N16" s="5" t="inlineStr">
        <is>
          <t>PORT_02BB</t>
        </is>
      </c>
      <c r="O16" t="inlineStr">
        <is>
          <t>20101102</t>
        </is>
      </c>
      <c r="P16" t="inlineStr">
        <is>
          <t>20101104</t>
        </is>
      </c>
      <c r="Q16" t="inlineStr"/>
      <c r="R16" t="inlineStr"/>
    </row>
    <row r="17">
      <c r="A17" s="4">
        <f>HYPERLINK("#'Overview'!A20","49")</f>
        <v/>
      </c>
      <c r="B17" t="inlineStr">
        <is>
          <t>56439_2</t>
        </is>
      </c>
      <c r="C17" t="inlineStr">
        <is>
          <t>EUR</t>
        </is>
      </c>
      <c r="D17" t="inlineStr">
        <is>
          <t>00000000304049+</t>
        </is>
      </c>
      <c r="E17" t="inlineStr">
        <is>
          <t>0</t>
        </is>
      </c>
      <c r="F17" t="inlineStr">
        <is>
          <t>00000000000000+</t>
        </is>
      </c>
      <c r="G17" t="inlineStr">
        <is>
          <t>00000000000000+</t>
        </is>
      </c>
      <c r="H17" t="inlineStr">
        <is>
          <t>00000000300000+</t>
        </is>
      </c>
      <c r="I17" t="inlineStr">
        <is>
          <t>100</t>
        </is>
      </c>
      <c r="J17" t="inlineStr">
        <is>
          <t>0001.00000000</t>
        </is>
      </c>
      <c r="K17" t="inlineStr">
        <is>
          <t>-000000000300000.00</t>
        </is>
      </c>
      <c r="L17" t="inlineStr"/>
      <c r="M17" s="5" t="inlineStr">
        <is>
          <t>USD</t>
        </is>
      </c>
      <c r="N17" t="inlineStr">
        <is>
          <t>PORT_02MM</t>
        </is>
      </c>
      <c r="O17" t="inlineStr">
        <is>
          <t>20101104</t>
        </is>
      </c>
      <c r="P17" t="inlineStr">
        <is>
          <t>20101108</t>
        </is>
      </c>
      <c r="Q17" t="inlineStr"/>
      <c r="R17" t="inlineStr"/>
    </row>
    <row r="18">
      <c r="A18" s="4">
        <f>HYPERLINK("#'Overview'!A21","50")</f>
        <v/>
      </c>
      <c r="B18" t="inlineStr">
        <is>
          <t>56441_2</t>
        </is>
      </c>
      <c r="C18" t="inlineStr">
        <is>
          <t>EUR</t>
        </is>
      </c>
      <c r="D18" t="inlineStr">
        <is>
          <t>00000000106417+</t>
        </is>
      </c>
      <c r="E18" t="inlineStr">
        <is>
          <t>0</t>
        </is>
      </c>
      <c r="F18" t="inlineStr">
        <is>
          <t>00000000000000+</t>
        </is>
      </c>
      <c r="G18" t="inlineStr">
        <is>
          <t>00000000000000+</t>
        </is>
      </c>
      <c r="H18" t="inlineStr">
        <is>
          <t>00000000105000+</t>
        </is>
      </c>
      <c r="I18" t="inlineStr">
        <is>
          <t>100</t>
        </is>
      </c>
      <c r="J18" t="inlineStr">
        <is>
          <t>0001.00000000</t>
        </is>
      </c>
      <c r="K18" t="inlineStr">
        <is>
          <t>-000000000105000.00</t>
        </is>
      </c>
      <c r="L18" t="inlineStr"/>
      <c r="M18" s="5" t="inlineStr">
        <is>
          <t>USD</t>
        </is>
      </c>
      <c r="N18" t="inlineStr">
        <is>
          <t>PORT_02MM</t>
        </is>
      </c>
      <c r="O18" t="inlineStr">
        <is>
          <t>20101104</t>
        </is>
      </c>
      <c r="P18" t="inlineStr">
        <is>
          <t>20101108</t>
        </is>
      </c>
      <c r="Q18" t="inlineStr"/>
      <c r="R18" t="inlineStr"/>
    </row>
    <row r="19">
      <c r="A19" s="4">
        <f>HYPERLINK("#'Overview'!A22","51")</f>
        <v/>
      </c>
      <c r="B19" t="inlineStr">
        <is>
          <t>56529_2</t>
        </is>
      </c>
      <c r="C19" t="inlineStr">
        <is>
          <t>EUR</t>
        </is>
      </c>
      <c r="D19" t="inlineStr">
        <is>
          <t>00000000810745+</t>
        </is>
      </c>
      <c r="E19" t="inlineStr">
        <is>
          <t>0</t>
        </is>
      </c>
      <c r="F19" t="inlineStr">
        <is>
          <t>00000000000000+</t>
        </is>
      </c>
      <c r="G19" t="inlineStr">
        <is>
          <t>00000000000000+</t>
        </is>
      </c>
      <c r="H19" t="inlineStr">
        <is>
          <t>00000000800000+</t>
        </is>
      </c>
      <c r="I19" t="inlineStr">
        <is>
          <t>100</t>
        </is>
      </c>
      <c r="J19" t="inlineStr">
        <is>
          <t>0001.00000000</t>
        </is>
      </c>
      <c r="K19" t="inlineStr">
        <is>
          <t>-000000000800000.00</t>
        </is>
      </c>
      <c r="L19" t="inlineStr"/>
      <c r="M19" t="inlineStr">
        <is>
          <t>EUR</t>
        </is>
      </c>
      <c r="N19" s="5" t="inlineStr">
        <is>
          <t>PORT_02BB</t>
        </is>
      </c>
      <c r="O19" t="inlineStr">
        <is>
          <t>20101105</t>
        </is>
      </c>
      <c r="P19" t="inlineStr">
        <is>
          <t>20101109</t>
        </is>
      </c>
      <c r="Q19" t="inlineStr"/>
      <c r="R19" t="inlineStr"/>
    </row>
    <row r="20">
      <c r="A20" s="4">
        <f>HYPERLINK("#'Overview'!A23","54")</f>
        <v/>
      </c>
      <c r="B20" t="inlineStr">
        <is>
          <t>56690_2</t>
        </is>
      </c>
      <c r="C20" t="inlineStr">
        <is>
          <t>EUR</t>
        </is>
      </c>
      <c r="D20" t="inlineStr">
        <is>
          <t>00000000316171+</t>
        </is>
      </c>
      <c r="E20" t="inlineStr">
        <is>
          <t>0</t>
        </is>
      </c>
      <c r="F20" t="inlineStr">
        <is>
          <t>00000000000000+</t>
        </is>
      </c>
      <c r="G20" t="inlineStr">
        <is>
          <t>00000000000000+</t>
        </is>
      </c>
      <c r="H20" t="inlineStr">
        <is>
          <t>00000000312000+</t>
        </is>
      </c>
      <c r="I20" t="inlineStr">
        <is>
          <t>100</t>
        </is>
      </c>
      <c r="J20" t="inlineStr">
        <is>
          <t>0001.00000000</t>
        </is>
      </c>
      <c r="K20" t="inlineStr">
        <is>
          <t>-000000000312000.00</t>
        </is>
      </c>
      <c r="L20" t="inlineStr"/>
      <c r="M20" t="inlineStr">
        <is>
          <t>EUR</t>
        </is>
      </c>
      <c r="N20" s="5" t="inlineStr">
        <is>
          <t>PORT_02BB</t>
        </is>
      </c>
      <c r="O20" t="inlineStr">
        <is>
          <t>20101108</t>
        </is>
      </c>
      <c r="P20" t="inlineStr">
        <is>
          <t>20101110</t>
        </is>
      </c>
      <c r="Q20" t="inlineStr"/>
      <c r="R20" t="inlineStr"/>
    </row>
    <row r="21">
      <c r="A21" s="4">
        <f>HYPERLINK("#'Overview'!A24","57")</f>
        <v/>
      </c>
      <c r="B21" t="inlineStr">
        <is>
          <t>57727_1</t>
        </is>
      </c>
      <c r="C21" t="inlineStr">
        <is>
          <t>CHF</t>
        </is>
      </c>
      <c r="D21" t="inlineStr">
        <is>
          <t>00000002861480-</t>
        </is>
      </c>
      <c r="E21" t="inlineStr">
        <is>
          <t>0</t>
        </is>
      </c>
      <c r="F21" t="inlineStr">
        <is>
          <t>00000000000000+</t>
        </is>
      </c>
      <c r="G21" t="inlineStr">
        <is>
          <t>00000000000000+</t>
        </is>
      </c>
      <c r="H21" t="inlineStr">
        <is>
          <t>00000003500000-</t>
        </is>
      </c>
      <c r="I21" t="inlineStr">
        <is>
          <t>100</t>
        </is>
      </c>
      <c r="J21" t="inlineStr">
        <is>
          <t>0001.23260000</t>
        </is>
      </c>
      <c r="K21" t="inlineStr">
        <is>
          <t>+000000002839526.20</t>
        </is>
      </c>
      <c r="L21" t="inlineStr"/>
      <c r="M21" t="inlineStr">
        <is>
          <t>CHF</t>
        </is>
      </c>
      <c r="N21" s="5" t="inlineStr">
        <is>
          <t>PORT_02BB</t>
        </is>
      </c>
      <c r="O21" t="inlineStr">
        <is>
          <t>20101117</t>
        </is>
      </c>
      <c r="P21" t="inlineStr">
        <is>
          <t>20101119</t>
        </is>
      </c>
      <c r="Q21" t="inlineStr"/>
      <c r="R21" t="inlineStr"/>
    </row>
    <row r="22">
      <c r="A22" s="4">
        <f>HYPERLINK("#'Overview'!A25","58")</f>
        <v/>
      </c>
      <c r="B22" t="inlineStr">
        <is>
          <t>57972_2</t>
        </is>
      </c>
      <c r="C22" t="inlineStr">
        <is>
          <t>EUR</t>
        </is>
      </c>
      <c r="D22" t="inlineStr">
        <is>
          <t>00000000303534+</t>
        </is>
      </c>
      <c r="E22" t="inlineStr">
        <is>
          <t>0</t>
        </is>
      </c>
      <c r="F22" t="inlineStr">
        <is>
          <t>00000000000000+</t>
        </is>
      </c>
      <c r="G22" t="inlineStr">
        <is>
          <t>00000000000000+</t>
        </is>
      </c>
      <c r="H22" t="inlineStr">
        <is>
          <t>00000000300000+</t>
        </is>
      </c>
      <c r="I22" t="inlineStr">
        <is>
          <t>100</t>
        </is>
      </c>
      <c r="J22" t="inlineStr">
        <is>
          <t>0001.00000000</t>
        </is>
      </c>
      <c r="K22" t="inlineStr">
        <is>
          <t>-000000000300000.00</t>
        </is>
      </c>
      <c r="L22" t="inlineStr"/>
      <c r="M22" t="inlineStr">
        <is>
          <t>EUR</t>
        </is>
      </c>
      <c r="N22" s="5" t="inlineStr">
        <is>
          <t>PORT_02CC</t>
        </is>
      </c>
      <c r="O22" t="inlineStr">
        <is>
          <t>20101119</t>
        </is>
      </c>
      <c r="P22" t="inlineStr">
        <is>
          <t>20101123</t>
        </is>
      </c>
      <c r="Q22" t="inlineStr"/>
      <c r="R22" t="inlineStr"/>
    </row>
    <row r="23">
      <c r="A23" s="4">
        <f>HYPERLINK("#'Overview'!A26","63")</f>
        <v/>
      </c>
      <c r="B23" t="inlineStr">
        <is>
          <t>59120_2</t>
        </is>
      </c>
      <c r="C23" t="inlineStr">
        <is>
          <t>EUR</t>
        </is>
      </c>
      <c r="D23" t="inlineStr">
        <is>
          <t>00000000303574+</t>
        </is>
      </c>
      <c r="E23" t="inlineStr">
        <is>
          <t>0</t>
        </is>
      </c>
      <c r="F23" t="inlineStr">
        <is>
          <t>00000000000000+</t>
        </is>
      </c>
      <c r="G23" t="inlineStr">
        <is>
          <t>00000000000000+</t>
        </is>
      </c>
      <c r="H23" t="inlineStr">
        <is>
          <t>00000000300000+</t>
        </is>
      </c>
      <c r="I23" t="inlineStr">
        <is>
          <t>100</t>
        </is>
      </c>
      <c r="J23" t="inlineStr">
        <is>
          <t>0001.00000000</t>
        </is>
      </c>
      <c r="K23" t="inlineStr">
        <is>
          <t>-000000000300000.00</t>
        </is>
      </c>
      <c r="L23" t="inlineStr"/>
      <c r="M23" t="inlineStr">
        <is>
          <t>EUR</t>
        </is>
      </c>
      <c r="N23" t="inlineStr">
        <is>
          <t>PORT_02MM</t>
        </is>
      </c>
      <c r="O23" s="5" t="inlineStr">
        <is>
          <t>20101130</t>
        </is>
      </c>
      <c r="P23" t="inlineStr">
        <is>
          <t>20101202</t>
        </is>
      </c>
      <c r="Q23" t="inlineStr"/>
      <c r="R23" t="inlineStr"/>
    </row>
    <row r="24">
      <c r="A24" s="4">
        <f>HYPERLINK("#'Overview'!A27","64")</f>
        <v/>
      </c>
      <c r="B24" t="inlineStr">
        <is>
          <t>59167_2</t>
        </is>
      </c>
      <c r="C24" t="inlineStr">
        <is>
          <t>EUR</t>
        </is>
      </c>
      <c r="D24" t="inlineStr">
        <is>
          <t>00000000232533+</t>
        </is>
      </c>
      <c r="E24" t="inlineStr">
        <is>
          <t>0</t>
        </is>
      </c>
      <c r="F24" t="inlineStr">
        <is>
          <t>00000000000000+</t>
        </is>
      </c>
      <c r="G24" t="inlineStr">
        <is>
          <t>00000000000000+</t>
        </is>
      </c>
      <c r="H24" t="inlineStr">
        <is>
          <t>00000000230000+</t>
        </is>
      </c>
      <c r="I24" t="inlineStr">
        <is>
          <t>100</t>
        </is>
      </c>
      <c r="J24" t="inlineStr">
        <is>
          <t>0001.00000000</t>
        </is>
      </c>
      <c r="K24" t="inlineStr">
        <is>
          <t>-000000000230000.00</t>
        </is>
      </c>
      <c r="L24" t="inlineStr"/>
      <c r="M24" t="inlineStr">
        <is>
          <t>EUR</t>
        </is>
      </c>
      <c r="N24" t="inlineStr">
        <is>
          <t>PORT_02MM</t>
        </is>
      </c>
      <c r="O24" s="5" t="inlineStr">
        <is>
          <t>20101130</t>
        </is>
      </c>
      <c r="P24" t="inlineStr">
        <is>
          <t>20101202</t>
        </is>
      </c>
      <c r="Q24" t="inlineStr"/>
      <c r="R24" t="inlineStr"/>
    </row>
    <row r="25">
      <c r="A25" s="4">
        <f>HYPERLINK("#'Overview'!A28","65")</f>
        <v/>
      </c>
      <c r="B25" t="inlineStr">
        <is>
          <t>59277_1</t>
        </is>
      </c>
      <c r="C25" t="inlineStr">
        <is>
          <t>JPY</t>
        </is>
      </c>
      <c r="D25" t="inlineStr">
        <is>
          <t>00000000591418-</t>
        </is>
      </c>
      <c r="E25" t="inlineStr">
        <is>
          <t>0</t>
        </is>
      </c>
      <c r="F25" t="inlineStr">
        <is>
          <t>00000000000000+</t>
        </is>
      </c>
      <c r="G25" t="inlineStr">
        <is>
          <t>00000000000000+</t>
        </is>
      </c>
      <c r="H25" t="inlineStr">
        <is>
          <t>00000061286924-</t>
        </is>
      </c>
      <c r="I25" t="inlineStr">
        <is>
          <t>100</t>
        </is>
      </c>
      <c r="J25" t="inlineStr">
        <is>
          <t>0104.26000000</t>
        </is>
      </c>
      <c r="K25" t="inlineStr">
        <is>
          <t>+000000000587827.77</t>
        </is>
      </c>
      <c r="L25" t="inlineStr"/>
      <c r="M25" t="inlineStr">
        <is>
          <t>JPY</t>
        </is>
      </c>
      <c r="N25" t="inlineStr">
        <is>
          <t>PORT_02MM</t>
        </is>
      </c>
      <c r="O25" s="5" t="inlineStr">
        <is>
          <t>20101126</t>
        </is>
      </c>
      <c r="P25" t="inlineStr">
        <is>
          <t>20101130</t>
        </is>
      </c>
      <c r="Q25" t="inlineStr"/>
      <c r="R25" t="inlineStr"/>
    </row>
    <row r="26">
      <c r="A26" s="4">
        <f>HYPERLINK("#'Overview'!A29","66")</f>
        <v/>
      </c>
      <c r="B26" t="inlineStr">
        <is>
          <t>59967_2</t>
        </is>
      </c>
      <c r="C26" t="inlineStr">
        <is>
          <t>EUR</t>
        </is>
      </c>
      <c r="D26" t="inlineStr">
        <is>
          <t>00000002023405+</t>
        </is>
      </c>
      <c r="E26" t="inlineStr">
        <is>
          <t>0</t>
        </is>
      </c>
      <c r="F26" t="inlineStr">
        <is>
          <t>00000000000000+</t>
        </is>
      </c>
      <c r="G26" t="inlineStr">
        <is>
          <t>00000000000000+</t>
        </is>
      </c>
      <c r="H26" t="inlineStr">
        <is>
          <t>00000002000000+</t>
        </is>
      </c>
      <c r="I26" t="inlineStr">
        <is>
          <t>100</t>
        </is>
      </c>
      <c r="J26" t="inlineStr">
        <is>
          <t>0001.00000000</t>
        </is>
      </c>
      <c r="K26" t="inlineStr">
        <is>
          <t>-000000002000000.00</t>
        </is>
      </c>
      <c r="L26" t="inlineStr"/>
      <c r="M26" t="inlineStr">
        <is>
          <t>EUR</t>
        </is>
      </c>
      <c r="N26" t="inlineStr">
        <is>
          <t>PORT_02MM</t>
        </is>
      </c>
      <c r="O26" s="5" t="inlineStr">
        <is>
          <t>20101202</t>
        </is>
      </c>
      <c r="P26" t="inlineStr">
        <is>
          <t>20101206</t>
        </is>
      </c>
      <c r="Q26" t="inlineStr"/>
      <c r="R26" t="inlineStr"/>
    </row>
    <row r="27">
      <c r="A27" s="4">
        <f>HYPERLINK("#'Overview'!A30","9")</f>
        <v/>
      </c>
      <c r="B27" t="inlineStr">
        <is>
          <t>7458_2</t>
        </is>
      </c>
      <c r="C27" t="inlineStr">
        <is>
          <t>CHF</t>
        </is>
      </c>
      <c r="D27" t="inlineStr">
        <is>
          <t>00000064342235+</t>
        </is>
      </c>
      <c r="E27" t="inlineStr">
        <is>
          <t>0</t>
        </is>
      </c>
      <c r="F27" t="inlineStr">
        <is>
          <t>00000000000000+</t>
        </is>
      </c>
      <c r="G27" t="inlineStr">
        <is>
          <t>00000000000000+</t>
        </is>
      </c>
      <c r="H27" t="inlineStr">
        <is>
          <t>00000079314000+</t>
        </is>
      </c>
      <c r="I27" t="inlineStr">
        <is>
          <t>100</t>
        </is>
      </c>
      <c r="J27" t="inlineStr">
        <is>
          <t>0001.23260000</t>
        </is>
      </c>
      <c r="K27" t="inlineStr">
        <is>
          <t>+000000064346908.97</t>
        </is>
      </c>
      <c r="L27" t="inlineStr"/>
      <c r="M27" t="inlineStr">
        <is>
          <t>CHF</t>
        </is>
      </c>
      <c r="N27" t="inlineStr">
        <is>
          <t>PORT_02MM</t>
        </is>
      </c>
      <c r="O27" s="5" t="inlineStr">
        <is>
          <t>20100922</t>
        </is>
      </c>
      <c r="P27" t="inlineStr">
        <is>
          <t>20100924</t>
        </is>
      </c>
      <c r="Q27" t="inlineStr">
        <is>
          <t>CHF/LIBOR/3M</t>
        </is>
      </c>
      <c r="R27" t="inlineStr"/>
    </row>
    <row r="28">
      <c r="A28" s="4">
        <f>HYPERLINK("#'Overview'!A31","4")</f>
        <v/>
      </c>
      <c r="B28" t="inlineStr">
        <is>
          <t>7459_1</t>
        </is>
      </c>
      <c r="C28" t="inlineStr">
        <is>
          <t>EUR</t>
        </is>
      </c>
      <c r="D28" t="inlineStr">
        <is>
          <t>00000090190212-</t>
        </is>
      </c>
      <c r="E28" t="inlineStr">
        <is>
          <t>0</t>
        </is>
      </c>
      <c r="F28" t="inlineStr">
        <is>
          <t>00000000000000+</t>
        </is>
      </c>
      <c r="G28" t="inlineStr">
        <is>
          <t>00000000000000+</t>
        </is>
      </c>
      <c r="H28" t="inlineStr">
        <is>
          <t>00000090000000-</t>
        </is>
      </c>
      <c r="I28" t="inlineStr">
        <is>
          <t>100</t>
        </is>
      </c>
      <c r="J28" t="inlineStr">
        <is>
          <t>0001.00000000</t>
        </is>
      </c>
      <c r="K28" t="inlineStr">
        <is>
          <t>+000000096527665.09</t>
        </is>
      </c>
      <c r="L28" t="inlineStr"/>
      <c r="M28" t="inlineStr">
        <is>
          <t>CHF</t>
        </is>
      </c>
      <c r="N28" t="inlineStr">
        <is>
          <t>PORT_02MM</t>
        </is>
      </c>
      <c r="O28" s="5" t="inlineStr">
        <is>
          <t>20100922</t>
        </is>
      </c>
      <c r="P28" t="inlineStr">
        <is>
          <t>20100924</t>
        </is>
      </c>
      <c r="Q28" s="5" t="inlineStr">
        <is>
          <t>EUR/EURIBOR/6M</t>
        </is>
      </c>
      <c r="R28" t="inlineStr"/>
    </row>
    <row r="29">
      <c r="A29" s="4">
        <f>HYPERLINK("#'Overview'!A33","3")</f>
        <v/>
      </c>
      <c r="B29" t="inlineStr">
        <is>
          <t>7459_2</t>
        </is>
      </c>
      <c r="C29" t="inlineStr">
        <is>
          <t>CHF</t>
        </is>
      </c>
      <c r="D29" t="inlineStr">
        <is>
          <t>00000096520654+</t>
        </is>
      </c>
      <c r="E29" t="inlineStr">
        <is>
          <t>0</t>
        </is>
      </c>
      <c r="F29" t="inlineStr">
        <is>
          <t>00000000000000+</t>
        </is>
      </c>
      <c r="G29" t="inlineStr">
        <is>
          <t>00000000000000+</t>
        </is>
      </c>
      <c r="H29" t="inlineStr">
        <is>
          <t>00000118980000+</t>
        </is>
      </c>
      <c r="I29" t="inlineStr">
        <is>
          <t>100</t>
        </is>
      </c>
      <c r="J29" t="inlineStr">
        <is>
          <t>0001.23260000</t>
        </is>
      </c>
      <c r="K29" t="inlineStr">
        <is>
          <t>+000000096527665.09</t>
        </is>
      </c>
      <c r="L29" t="inlineStr"/>
      <c r="M29" t="inlineStr">
        <is>
          <t>CHF</t>
        </is>
      </c>
      <c r="N29" t="inlineStr">
        <is>
          <t>PORT_02MM</t>
        </is>
      </c>
      <c r="O29" s="5" t="inlineStr">
        <is>
          <t>20100922</t>
        </is>
      </c>
      <c r="P29" t="inlineStr">
        <is>
          <t>20100924</t>
        </is>
      </c>
      <c r="Q29" s="5" t="inlineStr">
        <is>
          <t>CHF/LIBOR/6M</t>
        </is>
      </c>
      <c r="R29" t="inlineStr"/>
    </row>
    <row r="30">
      <c r="A30" s="4">
        <f>HYPERLINK("#'Overview'!A35","67")</f>
        <v/>
      </c>
      <c r="B30" t="inlineStr">
        <is>
          <t>80600_2</t>
        </is>
      </c>
      <c r="C30" t="inlineStr">
        <is>
          <t>USD</t>
        </is>
      </c>
      <c r="D30" t="inlineStr">
        <is>
          <t>00000000074078+</t>
        </is>
      </c>
      <c r="E30" t="inlineStr">
        <is>
          <t>0</t>
        </is>
      </c>
      <c r="F30" t="inlineStr">
        <is>
          <t>00000000000000+</t>
        </is>
      </c>
      <c r="G30" t="inlineStr">
        <is>
          <t>00000000000000+</t>
        </is>
      </c>
      <c r="H30" t="inlineStr">
        <is>
          <t>00000000100000+</t>
        </is>
      </c>
      <c r="I30" t="inlineStr">
        <is>
          <t>100</t>
        </is>
      </c>
      <c r="J30" t="inlineStr">
        <is>
          <t>0001.35930000</t>
        </is>
      </c>
      <c r="K30" t="inlineStr">
        <is>
          <t>-000000000073567.27</t>
        </is>
      </c>
      <c r="L30" t="inlineStr"/>
      <c r="M30" t="inlineStr">
        <is>
          <t>USD</t>
        </is>
      </c>
      <c r="N30" t="inlineStr">
        <is>
          <t>PORT_02MM</t>
        </is>
      </c>
      <c r="O30" s="5" t="inlineStr">
        <is>
          <t>20101209</t>
        </is>
      </c>
      <c r="P30" t="inlineStr">
        <is>
          <t>20101213</t>
        </is>
      </c>
      <c r="Q30" t="inlineStr"/>
      <c r="R30" t="inlineStr"/>
    </row>
    <row r="31">
      <c r="A31" s="4">
        <f>HYPERLINK("#'Overview'!A36","68")</f>
        <v/>
      </c>
      <c r="B31" t="inlineStr">
        <is>
          <t>80751_2</t>
        </is>
      </c>
      <c r="C31" t="inlineStr">
        <is>
          <t>EUR</t>
        </is>
      </c>
      <c r="D31" t="inlineStr">
        <is>
          <t>00000001516811+</t>
        </is>
      </c>
      <c r="E31" t="inlineStr">
        <is>
          <t>0</t>
        </is>
      </c>
      <c r="F31" t="inlineStr">
        <is>
          <t>00000000000000+</t>
        </is>
      </c>
      <c r="G31" t="inlineStr">
        <is>
          <t>00000000000000+</t>
        </is>
      </c>
      <c r="H31" t="inlineStr">
        <is>
          <t>00000001500000+</t>
        </is>
      </c>
      <c r="I31" t="inlineStr">
        <is>
          <t>100</t>
        </is>
      </c>
      <c r="J31" t="inlineStr">
        <is>
          <t>0001.00000000</t>
        </is>
      </c>
      <c r="K31" t="inlineStr">
        <is>
          <t>-000000001500000.00</t>
        </is>
      </c>
      <c r="L31" t="inlineStr"/>
      <c r="M31" t="inlineStr">
        <is>
          <t>EUR</t>
        </is>
      </c>
      <c r="N31" t="inlineStr">
        <is>
          <t>PORT_02MM</t>
        </is>
      </c>
      <c r="O31" s="5" t="inlineStr">
        <is>
          <t>20101210</t>
        </is>
      </c>
      <c r="P31" t="inlineStr">
        <is>
          <t>20101214</t>
        </is>
      </c>
      <c r="Q31" t="inlineStr"/>
      <c r="R31" t="inlineStr"/>
    </row>
    <row r="32">
      <c r="A32" s="4">
        <f>HYPERLINK("#'Overview'!A37","69")</f>
        <v/>
      </c>
      <c r="B32" t="inlineStr">
        <is>
          <t>80970_1</t>
        </is>
      </c>
      <c r="C32" t="inlineStr">
        <is>
          <t>CHF</t>
        </is>
      </c>
      <c r="D32" t="inlineStr">
        <is>
          <t>00000000267473-</t>
        </is>
      </c>
      <c r="E32" t="inlineStr">
        <is>
          <t>0</t>
        </is>
      </c>
      <c r="F32" t="inlineStr">
        <is>
          <t>00000000000000+</t>
        </is>
      </c>
      <c r="G32" t="inlineStr">
        <is>
          <t>00000000000000+</t>
        </is>
      </c>
      <c r="H32" t="inlineStr">
        <is>
          <t>00000000326685-</t>
        </is>
      </c>
      <c r="I32" t="inlineStr">
        <is>
          <t>100</t>
        </is>
      </c>
      <c r="J32" t="inlineStr">
        <is>
          <t>0001.23260000</t>
        </is>
      </c>
      <c r="K32" t="inlineStr">
        <is>
          <t>+000000000265037.31</t>
        </is>
      </c>
      <c r="L32" t="inlineStr"/>
      <c r="M32" t="inlineStr">
        <is>
          <t>CHF</t>
        </is>
      </c>
      <c r="N32" t="inlineStr">
        <is>
          <t>PORT_02MM</t>
        </is>
      </c>
      <c r="O32" s="5" t="inlineStr">
        <is>
          <t>20101213</t>
        </is>
      </c>
      <c r="P32" t="inlineStr">
        <is>
          <t>20101215</t>
        </is>
      </c>
      <c r="Q32" t="inlineStr"/>
      <c r="R32" t="inlineStr"/>
    </row>
    <row r="33">
      <c r="A33" s="4">
        <f>HYPERLINK("#'Overview'!A38","70")</f>
        <v/>
      </c>
      <c r="B33" t="inlineStr">
        <is>
          <t>81075_2</t>
        </is>
      </c>
      <c r="C33" t="inlineStr">
        <is>
          <t>EUR</t>
        </is>
      </c>
      <c r="D33" t="inlineStr">
        <is>
          <t>00000000829064+</t>
        </is>
      </c>
      <c r="E33" t="inlineStr">
        <is>
          <t>0</t>
        </is>
      </c>
      <c r="F33" t="inlineStr">
        <is>
          <t>00000000000000+</t>
        </is>
      </c>
      <c r="G33" t="inlineStr">
        <is>
          <t>00000000000000+</t>
        </is>
      </c>
      <c r="H33" t="inlineStr">
        <is>
          <t>00000000820000+</t>
        </is>
      </c>
      <c r="I33" t="inlineStr">
        <is>
          <t>100</t>
        </is>
      </c>
      <c r="J33" t="inlineStr">
        <is>
          <t>0001.00000000</t>
        </is>
      </c>
      <c r="K33" t="inlineStr">
        <is>
          <t>-000000000820000.00</t>
        </is>
      </c>
      <c r="L33" t="inlineStr"/>
      <c r="M33" t="inlineStr">
        <is>
          <t>EUR</t>
        </is>
      </c>
      <c r="N33" t="inlineStr">
        <is>
          <t>PORT_02MM</t>
        </is>
      </c>
      <c r="O33" s="5" t="inlineStr">
        <is>
          <t>20101214</t>
        </is>
      </c>
      <c r="P33" t="inlineStr">
        <is>
          <t>20101216</t>
        </is>
      </c>
      <c r="Q33" t="inlineStr"/>
      <c r="R33" t="inlineStr"/>
    </row>
    <row r="34">
      <c r="A34" s="4">
        <f>HYPERLINK("#'Overview'!A39","71")</f>
        <v/>
      </c>
      <c r="B34" t="inlineStr">
        <is>
          <t>81229_1</t>
        </is>
      </c>
      <c r="C34" t="inlineStr">
        <is>
          <t>CHF</t>
        </is>
      </c>
      <c r="D34" t="inlineStr">
        <is>
          <t>00000000131377-</t>
        </is>
      </c>
      <c r="E34" t="inlineStr">
        <is>
          <t>0</t>
        </is>
      </c>
      <c r="F34" t="inlineStr">
        <is>
          <t>00000000000000+</t>
        </is>
      </c>
      <c r="G34" t="inlineStr">
        <is>
          <t>00000000000000+</t>
        </is>
      </c>
      <c r="H34" t="inlineStr">
        <is>
          <t>00000000160486-</t>
        </is>
      </c>
      <c r="I34" t="inlineStr">
        <is>
          <t>100</t>
        </is>
      </c>
      <c r="J34" t="inlineStr">
        <is>
          <t>0001.23260000</t>
        </is>
      </c>
      <c r="K34" t="inlineStr">
        <is>
          <t>+000000000130201.42</t>
        </is>
      </c>
      <c r="L34" t="inlineStr"/>
      <c r="M34" t="inlineStr">
        <is>
          <t>CHF</t>
        </is>
      </c>
      <c r="N34" t="inlineStr">
        <is>
          <t>PORT_02MM</t>
        </is>
      </c>
      <c r="O34" s="5" t="inlineStr">
        <is>
          <t>20101215</t>
        </is>
      </c>
      <c r="P34" t="inlineStr">
        <is>
          <t>20101217</t>
        </is>
      </c>
      <c r="Q34" t="inlineStr"/>
      <c r="R34" t="inlineStr"/>
    </row>
    <row r="35">
      <c r="A35" s="4">
        <f>HYPERLINK("#'Overview'!A40","72")</f>
        <v/>
      </c>
      <c r="B35" t="inlineStr">
        <is>
          <t>81530_1</t>
        </is>
      </c>
      <c r="C35" t="inlineStr">
        <is>
          <t>CHF</t>
        </is>
      </c>
      <c r="D35" t="inlineStr">
        <is>
          <t>00000001227772-</t>
        </is>
      </c>
      <c r="E35" t="inlineStr">
        <is>
          <t>0</t>
        </is>
      </c>
      <c r="F35" t="inlineStr">
        <is>
          <t>00000000000000+</t>
        </is>
      </c>
      <c r="G35" t="inlineStr">
        <is>
          <t>00000000000000+</t>
        </is>
      </c>
      <c r="H35" t="inlineStr">
        <is>
          <t>00000001500000-</t>
        </is>
      </c>
      <c r="I35" t="inlineStr">
        <is>
          <t>100</t>
        </is>
      </c>
      <c r="J35" t="inlineStr">
        <is>
          <t>0001.23260000</t>
        </is>
      </c>
      <c r="K35" t="inlineStr">
        <is>
          <t>+000000001216939.80</t>
        </is>
      </c>
      <c r="L35" t="inlineStr"/>
      <c r="M35" t="inlineStr">
        <is>
          <t>CHF</t>
        </is>
      </c>
      <c r="N35" t="inlineStr">
        <is>
          <t>PORT_02MM</t>
        </is>
      </c>
      <c r="O35" s="5" t="inlineStr">
        <is>
          <t>20101217</t>
        </is>
      </c>
      <c r="P35" t="inlineStr">
        <is>
          <t>20101220</t>
        </is>
      </c>
      <c r="Q35" t="inlineStr"/>
      <c r="R35" t="inlineStr"/>
    </row>
    <row r="36">
      <c r="A36" s="4">
        <f>HYPERLINK("#'Overview'!A41","73")</f>
        <v/>
      </c>
      <c r="B36" t="inlineStr">
        <is>
          <t>81994_2</t>
        </is>
      </c>
      <c r="C36" t="inlineStr">
        <is>
          <t>EUR</t>
        </is>
      </c>
      <c r="D36" t="inlineStr">
        <is>
          <t>00000000075794+</t>
        </is>
      </c>
      <c r="E36" t="inlineStr">
        <is>
          <t>0</t>
        </is>
      </c>
      <c r="F36" t="inlineStr">
        <is>
          <t>00000000000000+</t>
        </is>
      </c>
      <c r="G36" t="inlineStr">
        <is>
          <t>00000000000000+</t>
        </is>
      </c>
      <c r="H36" t="inlineStr">
        <is>
          <t>00000000075000+</t>
        </is>
      </c>
      <c r="I36" t="inlineStr">
        <is>
          <t>100</t>
        </is>
      </c>
      <c r="J36" t="inlineStr">
        <is>
          <t>0001.00000000</t>
        </is>
      </c>
      <c r="K36" t="inlineStr">
        <is>
          <t>-000000000075000.00</t>
        </is>
      </c>
      <c r="L36" t="inlineStr"/>
      <c r="M36" s="5" t="inlineStr">
        <is>
          <t>USD</t>
        </is>
      </c>
      <c r="N36" t="inlineStr">
        <is>
          <t>PORT_02MM</t>
        </is>
      </c>
      <c r="O36" t="inlineStr">
        <is>
          <t>20101222</t>
        </is>
      </c>
      <c r="P36" t="inlineStr">
        <is>
          <t>20101224</t>
        </is>
      </c>
      <c r="Q36" t="inlineStr"/>
      <c r="R36" t="inlineStr"/>
    </row>
    <row r="37">
      <c r="A37" s="4">
        <f>HYPERLINK("#'Overview'!A42","6")</f>
        <v/>
      </c>
      <c r="B37" t="inlineStr">
        <is>
          <t>93297_1</t>
        </is>
      </c>
      <c r="C37" t="inlineStr">
        <is>
          <t>EUR</t>
        </is>
      </c>
      <c r="D37" t="inlineStr">
        <is>
          <t>00000079864367-</t>
        </is>
      </c>
      <c r="E37" t="inlineStr">
        <is>
          <t>0</t>
        </is>
      </c>
      <c r="F37" t="inlineStr">
        <is>
          <t>00000000000000+</t>
        </is>
      </c>
      <c r="G37" t="inlineStr">
        <is>
          <t>00000000000000+</t>
        </is>
      </c>
      <c r="H37" t="inlineStr">
        <is>
          <t>00000080000000-</t>
        </is>
      </c>
      <c r="I37" t="inlineStr">
        <is>
          <t>100</t>
        </is>
      </c>
      <c r="J37" t="inlineStr">
        <is>
          <t>0001.00000000</t>
        </is>
      </c>
      <c r="K37" t="inlineStr">
        <is>
          <t>+000000086808372.54</t>
        </is>
      </c>
      <c r="L37" t="inlineStr"/>
      <c r="M37" t="inlineStr">
        <is>
          <t>CHF</t>
        </is>
      </c>
      <c r="N37" t="inlineStr">
        <is>
          <t>PORT_02MM</t>
        </is>
      </c>
      <c r="O37" s="5" t="inlineStr">
        <is>
          <t>20101005</t>
        </is>
      </c>
      <c r="P37" t="inlineStr">
        <is>
          <t>20101007</t>
        </is>
      </c>
      <c r="Q37" t="inlineStr">
        <is>
          <t>EUR/EURIBOR/3M</t>
        </is>
      </c>
      <c r="R37" t="inlineStr"/>
    </row>
    <row r="38">
      <c r="A38" s="4">
        <f>HYPERLINK("#'Overview'!A43","5")</f>
        <v/>
      </c>
      <c r="B38" t="inlineStr">
        <is>
          <t>93297_2</t>
        </is>
      </c>
      <c r="C38" t="inlineStr">
        <is>
          <t>CHF</t>
        </is>
      </c>
      <c r="D38" t="inlineStr">
        <is>
          <t>00000086804319+</t>
        </is>
      </c>
      <c r="E38" t="inlineStr">
        <is>
          <t>0</t>
        </is>
      </c>
      <c r="F38" t="inlineStr">
        <is>
          <t>00000000000000+</t>
        </is>
      </c>
      <c r="G38" t="inlineStr">
        <is>
          <t>00000000000000+</t>
        </is>
      </c>
      <c r="H38" t="inlineStr">
        <is>
          <t>00000107000000+</t>
        </is>
      </c>
      <c r="I38" t="inlineStr">
        <is>
          <t>100</t>
        </is>
      </c>
      <c r="J38" t="inlineStr">
        <is>
          <t>0001.23260000</t>
        </is>
      </c>
      <c r="K38" t="inlineStr">
        <is>
          <t>+000000086808372.54</t>
        </is>
      </c>
      <c r="L38" t="inlineStr"/>
      <c r="M38" t="inlineStr">
        <is>
          <t>CHF</t>
        </is>
      </c>
      <c r="N38" t="inlineStr">
        <is>
          <t>PORT_02MM</t>
        </is>
      </c>
      <c r="O38" s="5" t="inlineStr">
        <is>
          <t>20101005</t>
        </is>
      </c>
      <c r="P38" t="inlineStr">
        <is>
          <t>20101007</t>
        </is>
      </c>
      <c r="Q38" t="inlineStr">
        <is>
          <t>CHF/LIBOR/3M</t>
        </is>
      </c>
      <c r="R38" t="inlineStr"/>
    </row>
    <row r="39">
      <c r="A39" s="4">
        <f>HYPERLINK("#'Overview'!A44","8")</f>
        <v/>
      </c>
      <c r="B39" t="inlineStr">
        <is>
          <t>93298_1</t>
        </is>
      </c>
      <c r="C39" t="inlineStr">
        <is>
          <t>EUR</t>
        </is>
      </c>
      <c r="D39" t="inlineStr">
        <is>
          <t>00000064889798-</t>
        </is>
      </c>
      <c r="E39" t="inlineStr">
        <is>
          <t>0</t>
        </is>
      </c>
      <c r="F39" t="inlineStr">
        <is>
          <t>00000000000000+</t>
        </is>
      </c>
      <c r="G39" t="inlineStr">
        <is>
          <t>00000000000000+</t>
        </is>
      </c>
      <c r="H39" t="inlineStr">
        <is>
          <t>00000065000000-</t>
        </is>
      </c>
      <c r="I39" t="inlineStr">
        <is>
          <t>100</t>
        </is>
      </c>
      <c r="J39" t="inlineStr">
        <is>
          <t>0001.00000000</t>
        </is>
      </c>
      <c r="K39" t="inlineStr">
        <is>
          <t>+000000070531802.69</t>
        </is>
      </c>
      <c r="L39" t="inlineStr"/>
      <c r="M39" t="inlineStr">
        <is>
          <t>CHF</t>
        </is>
      </c>
      <c r="N39" t="inlineStr">
        <is>
          <t>PORT_02MM</t>
        </is>
      </c>
      <c r="O39" s="5" t="inlineStr">
        <is>
          <t>20101005</t>
        </is>
      </c>
      <c r="P39" t="inlineStr">
        <is>
          <t>20101007</t>
        </is>
      </c>
      <c r="Q39" t="inlineStr">
        <is>
          <t>EUR/EURIBOR/3M</t>
        </is>
      </c>
      <c r="R39" t="inlineStr"/>
    </row>
    <row r="40">
      <c r="A40" s="4">
        <f>HYPERLINK("#'Overview'!A45","7")</f>
        <v/>
      </c>
      <c r="B40" t="inlineStr">
        <is>
          <t>93298_2</t>
        </is>
      </c>
      <c r="C40" t="inlineStr">
        <is>
          <t>CHF</t>
        </is>
      </c>
      <c r="D40" t="inlineStr">
        <is>
          <t>00000070528509+</t>
        </is>
      </c>
      <c r="E40" t="inlineStr">
        <is>
          <t>0</t>
        </is>
      </c>
      <c r="F40" t="inlineStr">
        <is>
          <t>00000000000000+</t>
        </is>
      </c>
      <c r="G40" t="inlineStr">
        <is>
          <t>00000000000000+</t>
        </is>
      </c>
      <c r="H40" t="inlineStr">
        <is>
          <t>00000086937500+</t>
        </is>
      </c>
      <c r="I40" t="inlineStr">
        <is>
          <t>100</t>
        </is>
      </c>
      <c r="J40" t="inlineStr">
        <is>
          <t>0001.23260000</t>
        </is>
      </c>
      <c r="K40" t="inlineStr">
        <is>
          <t>+000000070531802.69</t>
        </is>
      </c>
      <c r="L40" t="inlineStr"/>
      <c r="M40" t="inlineStr">
        <is>
          <t>CHF</t>
        </is>
      </c>
      <c r="N40" t="inlineStr">
        <is>
          <t>PORT_02MM</t>
        </is>
      </c>
      <c r="O40" s="5" t="inlineStr">
        <is>
          <t>20101005</t>
        </is>
      </c>
      <c r="P40" t="inlineStr">
        <is>
          <t>20101007</t>
        </is>
      </c>
      <c r="Q40" t="inlineStr">
        <is>
          <t>CHF/LIBOR/3M</t>
        </is>
      </c>
      <c r="R40" t="inlineStr"/>
    </row>
    <row r="41">
      <c r="A41" s="4">
        <f>HYPERLINK("#'Overview'!A46","1")</f>
        <v/>
      </c>
      <c r="B41" t="inlineStr">
        <is>
          <t>93457_1</t>
        </is>
      </c>
      <c r="C41" t="inlineStr">
        <is>
          <t>EUR</t>
        </is>
      </c>
      <c r="D41" t="inlineStr">
        <is>
          <t>00000150542586-</t>
        </is>
      </c>
      <c r="E41" t="inlineStr">
        <is>
          <t>0</t>
        </is>
      </c>
      <c r="F41" t="inlineStr">
        <is>
          <t>00000000000000+</t>
        </is>
      </c>
      <c r="G41" t="inlineStr">
        <is>
          <t>00000000000000+</t>
        </is>
      </c>
      <c r="H41" t="inlineStr">
        <is>
          <t>00000150000000-</t>
        </is>
      </c>
      <c r="I41" t="inlineStr">
        <is>
          <t>100</t>
        </is>
      </c>
      <c r="J41" t="inlineStr">
        <is>
          <t>0001.00000000</t>
        </is>
      </c>
      <c r="K41" t="inlineStr">
        <is>
          <t>+000000162583157.55</t>
        </is>
      </c>
      <c r="L41" t="inlineStr"/>
      <c r="M41" t="inlineStr">
        <is>
          <t>CHF</t>
        </is>
      </c>
      <c r="N41" t="inlineStr">
        <is>
          <t>PORT_02MM</t>
        </is>
      </c>
      <c r="O41" s="5" t="inlineStr">
        <is>
          <t>20101006</t>
        </is>
      </c>
      <c r="P41" t="inlineStr">
        <is>
          <t>20101008</t>
        </is>
      </c>
      <c r="Q41" s="5" t="inlineStr">
        <is>
          <t>EUR/EURIBOR/6M</t>
        </is>
      </c>
      <c r="R41" t="inlineStr"/>
    </row>
    <row r="42">
      <c r="A42" s="25">
        <f>HYPERLINK("#'Overview'!A48","2")</f>
        <v/>
      </c>
      <c r="B42" s="26" t="inlineStr">
        <is>
          <t>93457_2</t>
        </is>
      </c>
      <c r="C42" s="26" t="inlineStr">
        <is>
          <t>CHF</t>
        </is>
      </c>
      <c r="D42" s="26" t="inlineStr">
        <is>
          <t>00000162575204+</t>
        </is>
      </c>
      <c r="E42" s="26" t="inlineStr">
        <is>
          <t>0</t>
        </is>
      </c>
      <c r="F42" s="26" t="inlineStr">
        <is>
          <t>00000000000000+</t>
        </is>
      </c>
      <c r="G42" s="26" t="inlineStr">
        <is>
          <t>00000000000000+</t>
        </is>
      </c>
      <c r="H42" s="26" t="inlineStr">
        <is>
          <t>00000200400000+</t>
        </is>
      </c>
      <c r="I42" s="26" t="inlineStr">
        <is>
          <t>100</t>
        </is>
      </c>
      <c r="J42" s="26" t="inlineStr">
        <is>
          <t>0001.23260000</t>
        </is>
      </c>
      <c r="K42" s="26" t="inlineStr">
        <is>
          <t>+000000162583157.55</t>
        </is>
      </c>
      <c r="L42" s="26" t="inlineStr"/>
      <c r="M42" s="26" t="inlineStr">
        <is>
          <t>CHF</t>
        </is>
      </c>
      <c r="N42" s="26" t="inlineStr">
        <is>
          <t>PORT_02MM</t>
        </is>
      </c>
      <c r="O42" s="26" t="inlineStr">
        <is>
          <t>20101006</t>
        </is>
      </c>
      <c r="P42" s="26" t="inlineStr">
        <is>
          <t>20101008</t>
        </is>
      </c>
      <c r="Q42" s="26" t="inlineStr">
        <is>
          <t>CHF/LIBOR/6M</t>
        </is>
      </c>
      <c r="R42" s="26" t="inlineStr"/>
    </row>
  </sheetData>
  <pageMargins bottom="1" footer="0.5" header="0.5" left="0.75" right="0.75" top="1"/>
</worksheet>
</file>

<file path=xl/worksheets/sheet3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3" t="inlineStr">
        <is>
          <t>Row</t>
        </is>
      </c>
      <c r="B1" s="3" t="inlineStr">
        <is>
          <t>ID</t>
        </is>
      </c>
      <c r="C1" s="3" t="inlineStr">
        <is>
          <t>CCY</t>
        </is>
      </c>
      <c r="D1" s="3" t="inlineStr">
        <is>
          <t>MW</t>
        </is>
      </c>
      <c r="E1" s="3" t="inlineStr">
        <is>
          <t>Flag</t>
        </is>
      </c>
      <c r="F1" s="3" t="inlineStr">
        <is>
          <t>Gamma</t>
        </is>
      </c>
      <c r="G1" s="3" t="inlineStr">
        <is>
          <t>Vega</t>
        </is>
      </c>
      <c r="H1" s="3" t="inlineStr">
        <is>
          <t>Nominale</t>
        </is>
      </c>
      <c r="I1" s="3" t="inlineStr">
        <is>
          <t>B_CCY</t>
        </is>
      </c>
      <c r="J1" s="3" t="inlineStr">
        <is>
          <t>Kurs</t>
        </is>
      </c>
      <c r="K1" s="3" t="inlineStr">
        <is>
          <t>Nom</t>
        </is>
      </c>
      <c r="L1" s="3" t="inlineStr">
        <is>
          <t>CCY Pair</t>
        </is>
      </c>
      <c r="M1" s="3" t="inlineStr">
        <is>
          <t>Instr CCY</t>
        </is>
      </c>
      <c r="N1" s="3" t="inlineStr">
        <is>
          <t>Portfolio</t>
        </is>
      </c>
      <c r="O1" s="3" t="inlineStr">
        <is>
          <t>Tradedatum</t>
        </is>
      </c>
      <c r="P1" s="3" t="inlineStr">
        <is>
          <t>Startdatum</t>
        </is>
      </c>
      <c r="Q1" s="3" t="inlineStr">
        <is>
          <t>Float Rate Reference</t>
        </is>
      </c>
      <c r="R1" s="3" t="inlineStr">
        <is>
          <t>Comment</t>
        </is>
      </c>
    </row>
    <row r="2">
      <c r="A2" s="6">
        <f>HYPERLINK("#'Overview'!A2","24")</f>
        <v/>
      </c>
      <c r="B2" t="inlineStr">
        <is>
          <t>2128_1</t>
        </is>
      </c>
      <c r="C2" t="inlineStr">
        <is>
          <t>EUR</t>
        </is>
      </c>
      <c r="D2" t="inlineStr">
        <is>
          <t>00000010268271-</t>
        </is>
      </c>
      <c r="E2" t="inlineStr">
        <is>
          <t>0</t>
        </is>
      </c>
      <c r="F2" t="inlineStr">
        <is>
          <t>00000000000000+</t>
        </is>
      </c>
      <c r="G2" t="inlineStr">
        <is>
          <t>00000000000000+</t>
        </is>
      </c>
      <c r="H2" t="inlineStr">
        <is>
          <t>00000010249402-</t>
        </is>
      </c>
      <c r="I2" t="inlineStr">
        <is>
          <t>100</t>
        </is>
      </c>
      <c r="J2" t="inlineStr">
        <is>
          <t>0001.00000000</t>
        </is>
      </c>
      <c r="K2" t="inlineStr">
        <is>
          <t>+000000012169398.02</t>
        </is>
      </c>
      <c r="L2" t="inlineStr"/>
      <c r="M2" t="inlineStr">
        <is>
          <t>CHF</t>
        </is>
      </c>
      <c r="N2" s="7" t="inlineStr">
        <is>
          <t>PORT_02ZS</t>
        </is>
      </c>
      <c r="O2" t="inlineStr">
        <is>
          <t>20100301</t>
        </is>
      </c>
      <c r="P2" t="inlineStr">
        <is>
          <t>20100303</t>
        </is>
      </c>
      <c r="Q2" t="inlineStr">
        <is>
          <t>EUR/EURIBOR/3M</t>
        </is>
      </c>
      <c r="R2" t="inlineStr"/>
    </row>
    <row r="3">
      <c r="A3" s="10">
        <f>HYPERLINK("#'Overview'!A3","14")</f>
        <v/>
      </c>
      <c r="B3" s="11" t="inlineStr">
        <is>
          <t>2129_1</t>
        </is>
      </c>
      <c r="C3" s="11" t="inlineStr">
        <is>
          <t>CHF</t>
        </is>
      </c>
      <c r="D3" s="11" t="inlineStr">
        <is>
          <t>00000002738200-</t>
        </is>
      </c>
      <c r="E3" s="11" t="inlineStr">
        <is>
          <t>0</t>
        </is>
      </c>
      <c r="F3" s="11" t="inlineStr">
        <is>
          <t>00000000000000+</t>
        </is>
      </c>
      <c r="G3" s="11" t="inlineStr">
        <is>
          <t>00000000000000+</t>
        </is>
      </c>
      <c r="H3" s="11" t="inlineStr">
        <is>
          <t>00000002733174+</t>
        </is>
      </c>
      <c r="I3" s="11" t="inlineStr">
        <is>
          <t>100</t>
        </is>
      </c>
      <c r="J3" s="11" t="inlineStr">
        <is>
          <t>0001.00000000</t>
        </is>
      </c>
      <c r="K3" s="11" t="inlineStr">
        <is>
          <t>+000000003245172.80</t>
        </is>
      </c>
      <c r="L3" s="11" t="inlineStr"/>
      <c r="M3" s="11" t="inlineStr">
        <is>
          <t>CHF</t>
        </is>
      </c>
      <c r="N3" s="11" t="inlineStr">
        <is>
          <t>PORT_02ZS</t>
        </is>
      </c>
      <c r="O3" s="11" t="inlineStr">
        <is>
          <t>20100301</t>
        </is>
      </c>
      <c r="P3" s="11" t="inlineStr">
        <is>
          <t>20100303</t>
        </is>
      </c>
      <c r="Q3" s="11" t="inlineStr">
        <is>
          <t>EUR/EURIBOR/3M</t>
        </is>
      </c>
      <c r="R3" s="11" t="inlineStr"/>
    </row>
    <row r="4">
      <c r="A4" s="6">
        <f>HYPERLINK("#'Overview'!A5","13")</f>
        <v/>
      </c>
      <c r="B4" t="inlineStr">
        <is>
          <t>2129_2</t>
        </is>
      </c>
      <c r="C4" t="inlineStr">
        <is>
          <t>CHF</t>
        </is>
      </c>
      <c r="D4" t="inlineStr">
        <is>
          <t>00000003556992+</t>
        </is>
      </c>
      <c r="E4" t="inlineStr">
        <is>
          <t>0</t>
        </is>
      </c>
      <c r="F4" t="inlineStr">
        <is>
          <t>00000000000000+</t>
        </is>
      </c>
      <c r="G4" t="inlineStr">
        <is>
          <t>00000000000000+</t>
        </is>
      </c>
      <c r="H4" s="7" t="inlineStr">
        <is>
          <t>00000004000000-</t>
        </is>
      </c>
      <c r="I4" t="inlineStr">
        <is>
          <t>100</t>
        </is>
      </c>
      <c r="J4" t="inlineStr">
        <is>
          <t>0001.23260000</t>
        </is>
      </c>
      <c r="K4" t="inlineStr">
        <is>
          <t>+000000003245172.80</t>
        </is>
      </c>
      <c r="L4" t="inlineStr"/>
      <c r="M4" t="inlineStr">
        <is>
          <t>CHF</t>
        </is>
      </c>
      <c r="N4" s="7" t="inlineStr">
        <is>
          <t>PORT_02ZS</t>
        </is>
      </c>
      <c r="O4" t="inlineStr">
        <is>
          <t>20100301</t>
        </is>
      </c>
      <c r="P4" t="inlineStr">
        <is>
          <t>20100303</t>
        </is>
      </c>
      <c r="Q4" t="inlineStr"/>
      <c r="R4" t="inlineStr"/>
    </row>
    <row r="5">
      <c r="A5" s="6">
        <f>HYPERLINK("#'Overview'!A7","28")</f>
        <v/>
      </c>
      <c r="B5" t="inlineStr">
        <is>
          <t>2130_1</t>
        </is>
      </c>
      <c r="C5" t="inlineStr">
        <is>
          <t>EUR</t>
        </is>
      </c>
      <c r="D5" t="inlineStr">
        <is>
          <t>00000002053643-</t>
        </is>
      </c>
      <c r="E5" t="inlineStr">
        <is>
          <t>0</t>
        </is>
      </c>
      <c r="F5" t="inlineStr">
        <is>
          <t>00000000000000+</t>
        </is>
      </c>
      <c r="G5" t="inlineStr">
        <is>
          <t>00000000000000+</t>
        </is>
      </c>
      <c r="H5" t="inlineStr">
        <is>
          <t>00000002049880-</t>
        </is>
      </c>
      <c r="I5" t="inlineStr">
        <is>
          <t>100</t>
        </is>
      </c>
      <c r="J5" t="inlineStr">
        <is>
          <t>0001.00000000</t>
        </is>
      </c>
      <c r="K5" t="inlineStr">
        <is>
          <t>+000000002433879.60</t>
        </is>
      </c>
      <c r="L5" t="inlineStr"/>
      <c r="M5" t="inlineStr">
        <is>
          <t>CHF</t>
        </is>
      </c>
      <c r="N5" t="inlineStr">
        <is>
          <t>PORT_02ZS</t>
        </is>
      </c>
      <c r="O5" t="inlineStr">
        <is>
          <t>20100301</t>
        </is>
      </c>
      <c r="P5" t="inlineStr">
        <is>
          <t>20100303</t>
        </is>
      </c>
      <c r="Q5" s="7" t="inlineStr">
        <is>
          <t>EUR/EURIBOR/3M</t>
        </is>
      </c>
      <c r="R5" t="inlineStr"/>
    </row>
    <row r="6">
      <c r="A6" s="6">
        <f>HYPERLINK("#'Overview'!A8","31")</f>
        <v/>
      </c>
      <c r="B6" t="inlineStr">
        <is>
          <t>2135_2</t>
        </is>
      </c>
      <c r="C6" t="inlineStr">
        <is>
          <t>EUR</t>
        </is>
      </c>
      <c r="D6" t="inlineStr">
        <is>
          <t>00000002053643+</t>
        </is>
      </c>
      <c r="E6" t="inlineStr">
        <is>
          <t>0</t>
        </is>
      </c>
      <c r="F6" t="inlineStr">
        <is>
          <t>00000000000000+</t>
        </is>
      </c>
      <c r="G6" t="inlineStr">
        <is>
          <t>00000000000000+</t>
        </is>
      </c>
      <c r="H6" t="inlineStr">
        <is>
          <t>00000002049880+</t>
        </is>
      </c>
      <c r="I6" t="inlineStr">
        <is>
          <t>100</t>
        </is>
      </c>
      <c r="J6" t="inlineStr">
        <is>
          <t>0001.00000000</t>
        </is>
      </c>
      <c r="K6" t="inlineStr">
        <is>
          <t>-000000002433879.66</t>
        </is>
      </c>
      <c r="L6" t="inlineStr"/>
      <c r="M6" t="inlineStr">
        <is>
          <t>CHF</t>
        </is>
      </c>
      <c r="N6" s="7" t="inlineStr">
        <is>
          <t>PORT_02ZS</t>
        </is>
      </c>
      <c r="O6" t="inlineStr">
        <is>
          <t>20100301</t>
        </is>
      </c>
      <c r="P6" t="inlineStr">
        <is>
          <t>20100303</t>
        </is>
      </c>
      <c r="Q6" s="7" t="inlineStr">
        <is>
          <t>EUR/EURIBOR/3M</t>
        </is>
      </c>
      <c r="R6" t="inlineStr"/>
    </row>
    <row r="7">
      <c r="A7" s="6">
        <f>HYPERLINK("#'Overview'!A10","30")</f>
        <v/>
      </c>
      <c r="B7" t="inlineStr">
        <is>
          <t>2137_1</t>
        </is>
      </c>
      <c r="C7" t="inlineStr">
        <is>
          <t>USD</t>
        </is>
      </c>
      <c r="D7" t="inlineStr">
        <is>
          <t>00000029734170-</t>
        </is>
      </c>
      <c r="E7" t="inlineStr">
        <is>
          <t>0</t>
        </is>
      </c>
      <c r="F7" t="inlineStr">
        <is>
          <t>00000000000000+</t>
        </is>
      </c>
      <c r="G7" t="inlineStr">
        <is>
          <t>00000000000000+</t>
        </is>
      </c>
      <c r="H7" t="inlineStr">
        <is>
          <t>00000040000000-</t>
        </is>
      </c>
      <c r="I7" t="inlineStr">
        <is>
          <t>100</t>
        </is>
      </c>
      <c r="J7" t="inlineStr">
        <is>
          <t>0001.35930000</t>
        </is>
      </c>
      <c r="K7" t="inlineStr">
        <is>
          <t>+000000031007751.94</t>
        </is>
      </c>
      <c r="L7" t="inlineStr"/>
      <c r="M7" t="inlineStr">
        <is>
          <t>EUR</t>
        </is>
      </c>
      <c r="N7" t="inlineStr">
        <is>
          <t>PORT_02ZS</t>
        </is>
      </c>
      <c r="O7" t="inlineStr">
        <is>
          <t>20100726</t>
        </is>
      </c>
      <c r="P7" t="inlineStr">
        <is>
          <t>20100728</t>
        </is>
      </c>
      <c r="Q7" s="7" t="inlineStr">
        <is>
          <t>USD/LIBOR/3M</t>
        </is>
      </c>
      <c r="R7" t="inlineStr"/>
    </row>
    <row r="8">
      <c r="A8" s="6">
        <f>HYPERLINK("#'Overview'!A11","29")</f>
        <v/>
      </c>
      <c r="B8" t="inlineStr">
        <is>
          <t>2137_2</t>
        </is>
      </c>
      <c r="C8" t="inlineStr">
        <is>
          <t>EUR</t>
        </is>
      </c>
      <c r="D8" t="inlineStr">
        <is>
          <t>00000031049738+</t>
        </is>
      </c>
      <c r="E8" t="inlineStr">
        <is>
          <t>0</t>
        </is>
      </c>
      <c r="F8" t="inlineStr">
        <is>
          <t>00000000000000+</t>
        </is>
      </c>
      <c r="G8" t="inlineStr">
        <is>
          <t>00000000000000+</t>
        </is>
      </c>
      <c r="H8" t="inlineStr">
        <is>
          <t>00000031007752+</t>
        </is>
      </c>
      <c r="I8" t="inlineStr">
        <is>
          <t>100</t>
        </is>
      </c>
      <c r="J8" t="inlineStr">
        <is>
          <t>0001.00000000</t>
        </is>
      </c>
      <c r="K8" t="inlineStr">
        <is>
          <t>+000000031007751.94</t>
        </is>
      </c>
      <c r="L8" t="inlineStr"/>
      <c r="M8" t="inlineStr">
        <is>
          <t>EUR</t>
        </is>
      </c>
      <c r="N8" t="inlineStr">
        <is>
          <t>PORT_02ZS</t>
        </is>
      </c>
      <c r="O8" t="inlineStr">
        <is>
          <t>20100726</t>
        </is>
      </c>
      <c r="P8" t="inlineStr">
        <is>
          <t>20100728</t>
        </is>
      </c>
      <c r="Q8" s="7" t="inlineStr">
        <is>
          <t>EUR/EURIBOR/3M</t>
        </is>
      </c>
      <c r="R8" t="inlineStr"/>
    </row>
    <row r="9">
      <c r="A9" s="6">
        <f>HYPERLINK("#'Overview'!A12","26")</f>
        <v/>
      </c>
      <c r="B9" t="inlineStr">
        <is>
          <t>2139_1</t>
        </is>
      </c>
      <c r="C9" t="inlineStr">
        <is>
          <t>EUR</t>
        </is>
      </c>
      <c r="D9" t="inlineStr">
        <is>
          <t>00000031049738-</t>
        </is>
      </c>
      <c r="E9" t="inlineStr">
        <is>
          <t>0</t>
        </is>
      </c>
      <c r="F9" t="inlineStr">
        <is>
          <t>00000000000000+</t>
        </is>
      </c>
      <c r="G9" t="inlineStr">
        <is>
          <t>00000000000000+</t>
        </is>
      </c>
      <c r="H9" t="inlineStr">
        <is>
          <t>00000031007752-</t>
        </is>
      </c>
      <c r="I9" t="inlineStr">
        <is>
          <t>100</t>
        </is>
      </c>
      <c r="J9" t="inlineStr">
        <is>
          <t>0001.00000000</t>
        </is>
      </c>
      <c r="K9" t="inlineStr">
        <is>
          <t>-000000031007751.94</t>
        </is>
      </c>
      <c r="L9" t="inlineStr"/>
      <c r="M9" t="inlineStr">
        <is>
          <t>EUR</t>
        </is>
      </c>
      <c r="N9" t="inlineStr">
        <is>
          <t>PORT_02ZS</t>
        </is>
      </c>
      <c r="O9" t="inlineStr">
        <is>
          <t>20100726</t>
        </is>
      </c>
      <c r="P9" t="inlineStr">
        <is>
          <t>20100728</t>
        </is>
      </c>
      <c r="Q9" s="7" t="inlineStr">
        <is>
          <t>EUR/EURIBOR/3M</t>
        </is>
      </c>
      <c r="R9" t="inlineStr"/>
    </row>
    <row r="10">
      <c r="A10" s="6">
        <f>HYPERLINK("#'Overview'!A13","25")</f>
        <v/>
      </c>
      <c r="B10" t="inlineStr">
        <is>
          <t>2139_2</t>
        </is>
      </c>
      <c r="C10" t="inlineStr">
        <is>
          <t>USD</t>
        </is>
      </c>
      <c r="D10" t="inlineStr">
        <is>
          <t>00000029707970+</t>
        </is>
      </c>
      <c r="E10" t="inlineStr">
        <is>
          <t>0</t>
        </is>
      </c>
      <c r="F10" t="inlineStr">
        <is>
          <t>00000000000000+</t>
        </is>
      </c>
      <c r="G10" t="inlineStr">
        <is>
          <t>00000000000000+</t>
        </is>
      </c>
      <c r="H10" t="inlineStr">
        <is>
          <t>00000040000000+</t>
        </is>
      </c>
      <c r="I10" t="inlineStr">
        <is>
          <t>100</t>
        </is>
      </c>
      <c r="J10" t="inlineStr">
        <is>
          <t>0001.35930000</t>
        </is>
      </c>
      <c r="K10" t="inlineStr">
        <is>
          <t>-000000031007751.94</t>
        </is>
      </c>
      <c r="L10" t="inlineStr"/>
      <c r="M10" t="inlineStr">
        <is>
          <t>EUR</t>
        </is>
      </c>
      <c r="N10" s="7" t="inlineStr">
        <is>
          <t>PORT_02ZS</t>
        </is>
      </c>
      <c r="O10" t="inlineStr">
        <is>
          <t>20100726</t>
        </is>
      </c>
      <c r="P10" t="inlineStr">
        <is>
          <t>20100728</t>
        </is>
      </c>
      <c r="Q10" t="inlineStr">
        <is>
          <t>USD/LIBOR/3M</t>
        </is>
      </c>
      <c r="R10" t="inlineStr"/>
    </row>
    <row r="11">
      <c r="A11" s="6">
        <f>HYPERLINK("#'Overview'!A14","35")</f>
        <v/>
      </c>
      <c r="B11" t="inlineStr">
        <is>
          <t>23052_1</t>
        </is>
      </c>
      <c r="C11" t="inlineStr">
        <is>
          <t>CHF</t>
        </is>
      </c>
      <c r="D11" t="inlineStr">
        <is>
          <t>00000003536306-</t>
        </is>
      </c>
      <c r="E11" t="inlineStr">
        <is>
          <t>0</t>
        </is>
      </c>
      <c r="F11" t="inlineStr">
        <is>
          <t>00000000000000+</t>
        </is>
      </c>
      <c r="G11" t="inlineStr">
        <is>
          <t>00000000000000+</t>
        </is>
      </c>
      <c r="H11" t="inlineStr">
        <is>
          <t>00000004290000-</t>
        </is>
      </c>
      <c r="I11" t="inlineStr">
        <is>
          <t>100</t>
        </is>
      </c>
      <c r="J11" t="inlineStr">
        <is>
          <t>0001.23260000</t>
        </is>
      </c>
      <c r="K11" t="inlineStr">
        <is>
          <t>+000000003480447.88</t>
        </is>
      </c>
      <c r="L11" t="inlineStr"/>
      <c r="M11" t="inlineStr">
        <is>
          <t>CHF</t>
        </is>
      </c>
      <c r="N11" t="inlineStr">
        <is>
          <t>PORT_02MM</t>
        </is>
      </c>
      <c r="O11" t="inlineStr">
        <is>
          <t>20100324</t>
        </is>
      </c>
      <c r="P11" t="inlineStr">
        <is>
          <t>20100326</t>
        </is>
      </c>
      <c r="Q11" s="7" t="inlineStr">
        <is>
          <t>CHF/LIBOR/3M</t>
        </is>
      </c>
      <c r="R11" t="inlineStr"/>
    </row>
    <row r="12">
      <c r="A12" s="6">
        <f>HYPERLINK("#'Overview'!A15","36")</f>
        <v/>
      </c>
      <c r="B12" t="inlineStr">
        <is>
          <t>23054_1</t>
        </is>
      </c>
      <c r="C12" t="inlineStr">
        <is>
          <t>CHF</t>
        </is>
      </c>
      <c r="D12" t="inlineStr">
        <is>
          <t>00000003513283-</t>
        </is>
      </c>
      <c r="E12" t="inlineStr">
        <is>
          <t>0</t>
        </is>
      </c>
      <c r="F12" t="inlineStr">
        <is>
          <t>00000000000000+</t>
        </is>
      </c>
      <c r="G12" t="inlineStr">
        <is>
          <t>00000000000000+</t>
        </is>
      </c>
      <c r="H12" t="inlineStr">
        <is>
          <t>00000004290000-</t>
        </is>
      </c>
      <c r="I12" t="inlineStr">
        <is>
          <t>100</t>
        </is>
      </c>
      <c r="J12" t="inlineStr">
        <is>
          <t>0001.23260000</t>
        </is>
      </c>
      <c r="K12" t="inlineStr">
        <is>
          <t>+000000003480447.88</t>
        </is>
      </c>
      <c r="L12" t="inlineStr"/>
      <c r="M12" t="inlineStr">
        <is>
          <t>CHF</t>
        </is>
      </c>
      <c r="N12" t="inlineStr">
        <is>
          <t>PORT_02MM</t>
        </is>
      </c>
      <c r="O12" t="inlineStr">
        <is>
          <t>20100324</t>
        </is>
      </c>
      <c r="P12" t="inlineStr">
        <is>
          <t>20100326</t>
        </is>
      </c>
      <c r="Q12" s="7" t="inlineStr">
        <is>
          <t>CHF/LIBOR/1Y</t>
        </is>
      </c>
      <c r="R12" t="inlineStr"/>
    </row>
    <row r="13">
      <c r="A13" s="6">
        <f>HYPERLINK("#'Overview'!A16","37")</f>
        <v/>
      </c>
      <c r="B13" t="inlineStr">
        <is>
          <t>23100_1</t>
        </is>
      </c>
      <c r="C13" t="inlineStr">
        <is>
          <t>CHF</t>
        </is>
      </c>
      <c r="D13" t="inlineStr">
        <is>
          <t>00000005935536-</t>
        </is>
      </c>
      <c r="E13" t="inlineStr">
        <is>
          <t>0</t>
        </is>
      </c>
      <c r="F13" t="inlineStr">
        <is>
          <t>00000000000000+</t>
        </is>
      </c>
      <c r="G13" t="inlineStr">
        <is>
          <t>00000000000000+</t>
        </is>
      </c>
      <c r="H13" t="inlineStr">
        <is>
          <t>00000007200000-</t>
        </is>
      </c>
      <c r="I13" t="inlineStr">
        <is>
          <t>100</t>
        </is>
      </c>
      <c r="J13" t="inlineStr">
        <is>
          <t>0001.23260000</t>
        </is>
      </c>
      <c r="K13" t="inlineStr">
        <is>
          <t>+000000005841311.04</t>
        </is>
      </c>
      <c r="L13" t="inlineStr"/>
      <c r="M13" t="inlineStr">
        <is>
          <t>CHF</t>
        </is>
      </c>
      <c r="N13" t="inlineStr">
        <is>
          <t>PORT_02MM</t>
        </is>
      </c>
      <c r="O13" t="inlineStr">
        <is>
          <t>20100407</t>
        </is>
      </c>
      <c r="P13" t="inlineStr">
        <is>
          <t>20100409</t>
        </is>
      </c>
      <c r="Q13" s="7" t="inlineStr">
        <is>
          <t>CHF/LIBOR/1Y</t>
        </is>
      </c>
      <c r="R13" t="inlineStr"/>
    </row>
    <row r="14">
      <c r="A14" s="6">
        <f>HYPERLINK("#'Overview'!A17","38")</f>
        <v/>
      </c>
      <c r="B14" t="inlineStr">
        <is>
          <t>23102_1</t>
        </is>
      </c>
      <c r="C14" t="inlineStr">
        <is>
          <t>CHF</t>
        </is>
      </c>
      <c r="D14" t="inlineStr">
        <is>
          <t>00000005976468-</t>
        </is>
      </c>
      <c r="E14" t="inlineStr">
        <is>
          <t>0</t>
        </is>
      </c>
      <c r="F14" t="inlineStr">
        <is>
          <t>00000000000000+</t>
        </is>
      </c>
      <c r="G14" t="inlineStr">
        <is>
          <t>00000000000000+</t>
        </is>
      </c>
      <c r="H14" t="inlineStr">
        <is>
          <t>00000007200000-</t>
        </is>
      </c>
      <c r="I14" t="inlineStr">
        <is>
          <t>100</t>
        </is>
      </c>
      <c r="J14" t="inlineStr">
        <is>
          <t>0001.23260000</t>
        </is>
      </c>
      <c r="K14" t="inlineStr">
        <is>
          <t>+000000005841311.04</t>
        </is>
      </c>
      <c r="L14" t="inlineStr"/>
      <c r="M14" t="inlineStr">
        <is>
          <t>CHF</t>
        </is>
      </c>
      <c r="N14" t="inlineStr">
        <is>
          <t>PORT_02MM</t>
        </is>
      </c>
      <c r="O14" t="inlineStr">
        <is>
          <t>20100407</t>
        </is>
      </c>
      <c r="P14" t="inlineStr">
        <is>
          <t>20100409</t>
        </is>
      </c>
      <c r="Q14" s="7" t="inlineStr">
        <is>
          <t>CHF/LIBOR/1Y</t>
        </is>
      </c>
      <c r="R14" t="inlineStr"/>
    </row>
    <row r="15">
      <c r="A15" s="6">
        <f>HYPERLINK("#'Overview'!A18","42")</f>
        <v/>
      </c>
      <c r="B15" t="inlineStr">
        <is>
          <t>55856_2</t>
        </is>
      </c>
      <c r="C15" t="inlineStr">
        <is>
          <t>EUR</t>
        </is>
      </c>
      <c r="D15" t="inlineStr">
        <is>
          <t>00000000506961+</t>
        </is>
      </c>
      <c r="E15" t="inlineStr">
        <is>
          <t>0</t>
        </is>
      </c>
      <c r="F15" t="inlineStr">
        <is>
          <t>00000000000000+</t>
        </is>
      </c>
      <c r="G15" t="inlineStr">
        <is>
          <t>00000000000000+</t>
        </is>
      </c>
      <c r="H15" t="inlineStr">
        <is>
          <t>00000000500000+</t>
        </is>
      </c>
      <c r="I15" t="inlineStr">
        <is>
          <t>100</t>
        </is>
      </c>
      <c r="J15" t="inlineStr">
        <is>
          <t>0001.00000000</t>
        </is>
      </c>
      <c r="K15" t="inlineStr">
        <is>
          <t>-000000000500000.00</t>
        </is>
      </c>
      <c r="L15" t="inlineStr"/>
      <c r="M15" t="inlineStr">
        <is>
          <t>EUR</t>
        </is>
      </c>
      <c r="N15" s="7" t="inlineStr">
        <is>
          <t>PORT_02MM</t>
        </is>
      </c>
      <c r="O15" t="inlineStr">
        <is>
          <t>20101028</t>
        </is>
      </c>
      <c r="P15" t="inlineStr">
        <is>
          <t>20101101</t>
        </is>
      </c>
      <c r="Q15" t="inlineStr"/>
      <c r="R15" t="inlineStr"/>
    </row>
    <row r="16">
      <c r="A16" s="6">
        <f>HYPERLINK("#'Overview'!A19","46")</f>
        <v/>
      </c>
      <c r="B16" t="inlineStr">
        <is>
          <t>56139_2</t>
        </is>
      </c>
      <c r="C16" t="inlineStr">
        <is>
          <t>EUR</t>
        </is>
      </c>
      <c r="D16" t="inlineStr">
        <is>
          <t>00000000278782+</t>
        </is>
      </c>
      <c r="E16" t="inlineStr">
        <is>
          <t>0</t>
        </is>
      </c>
      <c r="F16" t="inlineStr">
        <is>
          <t>00000000000000+</t>
        </is>
      </c>
      <c r="G16" t="inlineStr">
        <is>
          <t>00000000000000+</t>
        </is>
      </c>
      <c r="H16" t="inlineStr">
        <is>
          <t>00000000275000+</t>
        </is>
      </c>
      <c r="I16" t="inlineStr">
        <is>
          <t>100</t>
        </is>
      </c>
      <c r="J16" t="inlineStr">
        <is>
          <t>0001.00000000</t>
        </is>
      </c>
      <c r="K16" t="inlineStr">
        <is>
          <t>-000000000275000.00</t>
        </is>
      </c>
      <c r="L16" t="inlineStr"/>
      <c r="M16" t="inlineStr">
        <is>
          <t>EUR</t>
        </is>
      </c>
      <c r="N16" s="7" t="inlineStr">
        <is>
          <t>PORT_02MM</t>
        </is>
      </c>
      <c r="O16" t="inlineStr">
        <is>
          <t>20101102</t>
        </is>
      </c>
      <c r="P16" t="inlineStr">
        <is>
          <t>20101104</t>
        </is>
      </c>
      <c r="Q16" t="inlineStr"/>
      <c r="R16" t="inlineStr"/>
    </row>
    <row r="17">
      <c r="A17" s="6">
        <f>HYPERLINK("#'Overview'!A20","49")</f>
        <v/>
      </c>
      <c r="B17" t="inlineStr">
        <is>
          <t>56439_2</t>
        </is>
      </c>
      <c r="C17" t="inlineStr">
        <is>
          <t>EUR</t>
        </is>
      </c>
      <c r="D17" t="inlineStr">
        <is>
          <t>00000000304049+</t>
        </is>
      </c>
      <c r="E17" t="inlineStr">
        <is>
          <t>0</t>
        </is>
      </c>
      <c r="F17" t="inlineStr">
        <is>
          <t>00000000000000+</t>
        </is>
      </c>
      <c r="G17" t="inlineStr">
        <is>
          <t>00000000000000+</t>
        </is>
      </c>
      <c r="H17" t="inlineStr">
        <is>
          <t>00000000300000+</t>
        </is>
      </c>
      <c r="I17" t="inlineStr">
        <is>
          <t>100</t>
        </is>
      </c>
      <c r="J17" t="inlineStr">
        <is>
          <t>0001.00000000</t>
        </is>
      </c>
      <c r="K17" t="inlineStr">
        <is>
          <t>-000000000300000.00</t>
        </is>
      </c>
      <c r="L17" t="inlineStr"/>
      <c r="M17" s="7" t="inlineStr">
        <is>
          <t>EUR</t>
        </is>
      </c>
      <c r="N17" t="inlineStr">
        <is>
          <t>PORT_02MM</t>
        </is>
      </c>
      <c r="O17" t="inlineStr">
        <is>
          <t>20101104</t>
        </is>
      </c>
      <c r="P17" t="inlineStr">
        <is>
          <t>20101108</t>
        </is>
      </c>
      <c r="Q17" t="inlineStr"/>
      <c r="R17" t="inlineStr"/>
    </row>
    <row r="18">
      <c r="A18" s="6">
        <f>HYPERLINK("#'Overview'!A21","50")</f>
        <v/>
      </c>
      <c r="B18" t="inlineStr">
        <is>
          <t>56441_2</t>
        </is>
      </c>
      <c r="C18" t="inlineStr">
        <is>
          <t>EUR</t>
        </is>
      </c>
      <c r="D18" t="inlineStr">
        <is>
          <t>00000000106417+</t>
        </is>
      </c>
      <c r="E18" t="inlineStr">
        <is>
          <t>0</t>
        </is>
      </c>
      <c r="F18" t="inlineStr">
        <is>
          <t>00000000000000+</t>
        </is>
      </c>
      <c r="G18" t="inlineStr">
        <is>
          <t>00000000000000+</t>
        </is>
      </c>
      <c r="H18" t="inlineStr">
        <is>
          <t>00000000105000+</t>
        </is>
      </c>
      <c r="I18" t="inlineStr">
        <is>
          <t>100</t>
        </is>
      </c>
      <c r="J18" t="inlineStr">
        <is>
          <t>0001.00000000</t>
        </is>
      </c>
      <c r="K18" t="inlineStr">
        <is>
          <t>-000000000105000.00</t>
        </is>
      </c>
      <c r="L18" t="inlineStr"/>
      <c r="M18" s="7" t="inlineStr">
        <is>
          <t>EUR</t>
        </is>
      </c>
      <c r="N18" t="inlineStr">
        <is>
          <t>PORT_02MM</t>
        </is>
      </c>
      <c r="O18" t="inlineStr">
        <is>
          <t>20101104</t>
        </is>
      </c>
      <c r="P18" t="inlineStr">
        <is>
          <t>20101108</t>
        </is>
      </c>
      <c r="Q18" t="inlineStr"/>
      <c r="R18" t="inlineStr"/>
    </row>
    <row r="19">
      <c r="A19" s="6">
        <f>HYPERLINK("#'Overview'!A22","51")</f>
        <v/>
      </c>
      <c r="B19" t="inlineStr">
        <is>
          <t>56529_2</t>
        </is>
      </c>
      <c r="C19" t="inlineStr">
        <is>
          <t>EUR</t>
        </is>
      </c>
      <c r="D19" t="inlineStr">
        <is>
          <t>00000000810745+</t>
        </is>
      </c>
      <c r="E19" t="inlineStr">
        <is>
          <t>0</t>
        </is>
      </c>
      <c r="F19" t="inlineStr">
        <is>
          <t>00000000000000+</t>
        </is>
      </c>
      <c r="G19" t="inlineStr">
        <is>
          <t>00000000000000+</t>
        </is>
      </c>
      <c r="H19" t="inlineStr">
        <is>
          <t>00000000800000+</t>
        </is>
      </c>
      <c r="I19" t="inlineStr">
        <is>
          <t>100</t>
        </is>
      </c>
      <c r="J19" t="inlineStr">
        <is>
          <t>0001.00000000</t>
        </is>
      </c>
      <c r="K19" t="inlineStr">
        <is>
          <t>-000000000800000.00</t>
        </is>
      </c>
      <c r="L19" t="inlineStr"/>
      <c r="M19" t="inlineStr">
        <is>
          <t>EUR</t>
        </is>
      </c>
      <c r="N19" s="7" t="inlineStr">
        <is>
          <t>PORT_02MM</t>
        </is>
      </c>
      <c r="O19" t="inlineStr">
        <is>
          <t>20101105</t>
        </is>
      </c>
      <c r="P19" t="inlineStr">
        <is>
          <t>20101109</t>
        </is>
      </c>
      <c r="Q19" t="inlineStr"/>
      <c r="R19" t="inlineStr"/>
    </row>
    <row r="20">
      <c r="A20" s="6">
        <f>HYPERLINK("#'Overview'!A23","54")</f>
        <v/>
      </c>
      <c r="B20" t="inlineStr">
        <is>
          <t>56690_2</t>
        </is>
      </c>
      <c r="C20" t="inlineStr">
        <is>
          <t>EUR</t>
        </is>
      </c>
      <c r="D20" t="inlineStr">
        <is>
          <t>00000000316171+</t>
        </is>
      </c>
      <c r="E20" t="inlineStr">
        <is>
          <t>0</t>
        </is>
      </c>
      <c r="F20" t="inlineStr">
        <is>
          <t>00000000000000+</t>
        </is>
      </c>
      <c r="G20" t="inlineStr">
        <is>
          <t>00000000000000+</t>
        </is>
      </c>
      <c r="H20" t="inlineStr">
        <is>
          <t>00000000312000+</t>
        </is>
      </c>
      <c r="I20" t="inlineStr">
        <is>
          <t>100</t>
        </is>
      </c>
      <c r="J20" t="inlineStr">
        <is>
          <t>0001.00000000</t>
        </is>
      </c>
      <c r="K20" t="inlineStr">
        <is>
          <t>-000000000312000.00</t>
        </is>
      </c>
      <c r="L20" t="inlineStr"/>
      <c r="M20" t="inlineStr">
        <is>
          <t>EUR</t>
        </is>
      </c>
      <c r="N20" s="7" t="inlineStr">
        <is>
          <t>PORT_02MM</t>
        </is>
      </c>
      <c r="O20" t="inlineStr">
        <is>
          <t>20101108</t>
        </is>
      </c>
      <c r="P20" t="inlineStr">
        <is>
          <t>20101110</t>
        </is>
      </c>
      <c r="Q20" t="inlineStr"/>
      <c r="R20" t="inlineStr"/>
    </row>
    <row r="21">
      <c r="A21" s="6">
        <f>HYPERLINK("#'Overview'!A24","57")</f>
        <v/>
      </c>
      <c r="B21" t="inlineStr">
        <is>
          <t>57727_1</t>
        </is>
      </c>
      <c r="C21" t="inlineStr">
        <is>
          <t>CHF</t>
        </is>
      </c>
      <c r="D21" t="inlineStr">
        <is>
          <t>00000002861480-</t>
        </is>
      </c>
      <c r="E21" t="inlineStr">
        <is>
          <t>0</t>
        </is>
      </c>
      <c r="F21" t="inlineStr">
        <is>
          <t>00000000000000+</t>
        </is>
      </c>
      <c r="G21" t="inlineStr">
        <is>
          <t>00000000000000+</t>
        </is>
      </c>
      <c r="H21" t="inlineStr">
        <is>
          <t>00000003500000-</t>
        </is>
      </c>
      <c r="I21" t="inlineStr">
        <is>
          <t>100</t>
        </is>
      </c>
      <c r="J21" t="inlineStr">
        <is>
          <t>0001.23260000</t>
        </is>
      </c>
      <c r="K21" t="inlineStr">
        <is>
          <t>+000000002839526.20</t>
        </is>
      </c>
      <c r="L21" t="inlineStr"/>
      <c r="M21" t="inlineStr">
        <is>
          <t>CHF</t>
        </is>
      </c>
      <c r="N21" s="7" t="inlineStr">
        <is>
          <t>PORT_02MM</t>
        </is>
      </c>
      <c r="O21" t="inlineStr">
        <is>
          <t>20101117</t>
        </is>
      </c>
      <c r="P21" t="inlineStr">
        <is>
          <t>20101119</t>
        </is>
      </c>
      <c r="Q21" t="inlineStr"/>
      <c r="R21" t="inlineStr"/>
    </row>
    <row r="22">
      <c r="A22" s="6">
        <f>HYPERLINK("#'Overview'!A25","58")</f>
        <v/>
      </c>
      <c r="B22" t="inlineStr">
        <is>
          <t>57972_2</t>
        </is>
      </c>
      <c r="C22" t="inlineStr">
        <is>
          <t>EUR</t>
        </is>
      </c>
      <c r="D22" t="inlineStr">
        <is>
          <t>00000000303534+</t>
        </is>
      </c>
      <c r="E22" t="inlineStr">
        <is>
          <t>0</t>
        </is>
      </c>
      <c r="F22" t="inlineStr">
        <is>
          <t>00000000000000+</t>
        </is>
      </c>
      <c r="G22" t="inlineStr">
        <is>
          <t>00000000000000+</t>
        </is>
      </c>
      <c r="H22" t="inlineStr">
        <is>
          <t>00000000300000+</t>
        </is>
      </c>
      <c r="I22" t="inlineStr">
        <is>
          <t>100</t>
        </is>
      </c>
      <c r="J22" t="inlineStr">
        <is>
          <t>0001.00000000</t>
        </is>
      </c>
      <c r="K22" t="inlineStr">
        <is>
          <t>-000000000300000.00</t>
        </is>
      </c>
      <c r="L22" t="inlineStr"/>
      <c r="M22" t="inlineStr">
        <is>
          <t>EUR</t>
        </is>
      </c>
      <c r="N22" s="7" t="inlineStr">
        <is>
          <t>PORT_02MM</t>
        </is>
      </c>
      <c r="O22" t="inlineStr">
        <is>
          <t>20101119</t>
        </is>
      </c>
      <c r="P22" t="inlineStr">
        <is>
          <t>20101123</t>
        </is>
      </c>
      <c r="Q22" t="inlineStr"/>
      <c r="R22" t="inlineStr"/>
    </row>
    <row r="23">
      <c r="A23" s="6">
        <f>HYPERLINK("#'Overview'!A26","63")</f>
        <v/>
      </c>
      <c r="B23" t="inlineStr">
        <is>
          <t>59120_2</t>
        </is>
      </c>
      <c r="C23" t="inlineStr">
        <is>
          <t>EUR</t>
        </is>
      </c>
      <c r="D23" t="inlineStr">
        <is>
          <t>00000000303574+</t>
        </is>
      </c>
      <c r="E23" t="inlineStr">
        <is>
          <t>0</t>
        </is>
      </c>
      <c r="F23" t="inlineStr">
        <is>
          <t>00000000000000+</t>
        </is>
      </c>
      <c r="G23" t="inlineStr">
        <is>
          <t>00000000000000+</t>
        </is>
      </c>
      <c r="H23" t="inlineStr">
        <is>
          <t>00000000300000+</t>
        </is>
      </c>
      <c r="I23" t="inlineStr">
        <is>
          <t>100</t>
        </is>
      </c>
      <c r="J23" t="inlineStr">
        <is>
          <t>0001.00000000</t>
        </is>
      </c>
      <c r="K23" t="inlineStr">
        <is>
          <t>-000000000300000.00</t>
        </is>
      </c>
      <c r="L23" t="inlineStr"/>
      <c r="M23" t="inlineStr">
        <is>
          <t>EUR</t>
        </is>
      </c>
      <c r="N23" t="inlineStr">
        <is>
          <t>PORT_02MM</t>
        </is>
      </c>
      <c r="O23" s="7" t="inlineStr">
        <is>
          <t>20191130</t>
        </is>
      </c>
      <c r="P23" t="inlineStr">
        <is>
          <t>20101202</t>
        </is>
      </c>
      <c r="Q23" t="inlineStr"/>
      <c r="R23" t="inlineStr"/>
    </row>
    <row r="24">
      <c r="A24" s="6">
        <f>HYPERLINK("#'Overview'!A27","64")</f>
        <v/>
      </c>
      <c r="B24" t="inlineStr">
        <is>
          <t>59167_2</t>
        </is>
      </c>
      <c r="C24" t="inlineStr">
        <is>
          <t>EUR</t>
        </is>
      </c>
      <c r="D24" t="inlineStr">
        <is>
          <t>00000000232533+</t>
        </is>
      </c>
      <c r="E24" t="inlineStr">
        <is>
          <t>0</t>
        </is>
      </c>
      <c r="F24" t="inlineStr">
        <is>
          <t>00000000000000+</t>
        </is>
      </c>
      <c r="G24" t="inlineStr">
        <is>
          <t>00000000000000+</t>
        </is>
      </c>
      <c r="H24" t="inlineStr">
        <is>
          <t>00000000230000+</t>
        </is>
      </c>
      <c r="I24" t="inlineStr">
        <is>
          <t>100</t>
        </is>
      </c>
      <c r="J24" t="inlineStr">
        <is>
          <t>0001.00000000</t>
        </is>
      </c>
      <c r="K24" t="inlineStr">
        <is>
          <t>-000000000230000.00</t>
        </is>
      </c>
      <c r="L24" t="inlineStr"/>
      <c r="M24" t="inlineStr">
        <is>
          <t>EUR</t>
        </is>
      </c>
      <c r="N24" t="inlineStr">
        <is>
          <t>PORT_02MM</t>
        </is>
      </c>
      <c r="O24" s="7" t="inlineStr">
        <is>
          <t>20191130</t>
        </is>
      </c>
      <c r="P24" t="inlineStr">
        <is>
          <t>20101202</t>
        </is>
      </c>
      <c r="Q24" t="inlineStr"/>
      <c r="R24" t="inlineStr"/>
    </row>
    <row r="25">
      <c r="A25" s="6">
        <f>HYPERLINK("#'Overview'!A28","65")</f>
        <v/>
      </c>
      <c r="B25" t="inlineStr">
        <is>
          <t>59277_1</t>
        </is>
      </c>
      <c r="C25" t="inlineStr">
        <is>
          <t>JPY</t>
        </is>
      </c>
      <c r="D25" t="inlineStr">
        <is>
          <t>00000000591418-</t>
        </is>
      </c>
      <c r="E25" t="inlineStr">
        <is>
          <t>0</t>
        </is>
      </c>
      <c r="F25" t="inlineStr">
        <is>
          <t>00000000000000+</t>
        </is>
      </c>
      <c r="G25" t="inlineStr">
        <is>
          <t>00000000000000+</t>
        </is>
      </c>
      <c r="H25" t="inlineStr">
        <is>
          <t>00000061286924-</t>
        </is>
      </c>
      <c r="I25" t="inlineStr">
        <is>
          <t>100</t>
        </is>
      </c>
      <c r="J25" t="inlineStr">
        <is>
          <t>0104.26000000</t>
        </is>
      </c>
      <c r="K25" t="inlineStr">
        <is>
          <t>+000000000587827.77</t>
        </is>
      </c>
      <c r="L25" t="inlineStr"/>
      <c r="M25" t="inlineStr">
        <is>
          <t>JPY</t>
        </is>
      </c>
      <c r="N25" t="inlineStr">
        <is>
          <t>PORT_02MM</t>
        </is>
      </c>
      <c r="O25" s="7" t="inlineStr">
        <is>
          <t>20191126</t>
        </is>
      </c>
      <c r="P25" t="inlineStr">
        <is>
          <t>20101130</t>
        </is>
      </c>
      <c r="Q25" t="inlineStr"/>
      <c r="R25" t="inlineStr"/>
    </row>
    <row r="26">
      <c r="A26" s="6">
        <f>HYPERLINK("#'Overview'!A29","66")</f>
        <v/>
      </c>
      <c r="B26" t="inlineStr">
        <is>
          <t>59967_2</t>
        </is>
      </c>
      <c r="C26" t="inlineStr">
        <is>
          <t>EUR</t>
        </is>
      </c>
      <c r="D26" t="inlineStr">
        <is>
          <t>00000002023405+</t>
        </is>
      </c>
      <c r="E26" t="inlineStr">
        <is>
          <t>0</t>
        </is>
      </c>
      <c r="F26" t="inlineStr">
        <is>
          <t>00000000000000+</t>
        </is>
      </c>
      <c r="G26" t="inlineStr">
        <is>
          <t>00000000000000+</t>
        </is>
      </c>
      <c r="H26" t="inlineStr">
        <is>
          <t>00000002000000+</t>
        </is>
      </c>
      <c r="I26" t="inlineStr">
        <is>
          <t>100</t>
        </is>
      </c>
      <c r="J26" t="inlineStr">
        <is>
          <t>0001.00000000</t>
        </is>
      </c>
      <c r="K26" t="inlineStr">
        <is>
          <t>-000000002000000.00</t>
        </is>
      </c>
      <c r="L26" t="inlineStr"/>
      <c r="M26" t="inlineStr">
        <is>
          <t>EUR</t>
        </is>
      </c>
      <c r="N26" t="inlineStr">
        <is>
          <t>PORT_02MM</t>
        </is>
      </c>
      <c r="O26" s="7" t="inlineStr">
        <is>
          <t>20181202</t>
        </is>
      </c>
      <c r="P26" t="inlineStr">
        <is>
          <t>20101206</t>
        </is>
      </c>
      <c r="Q26" t="inlineStr"/>
      <c r="R26" t="inlineStr"/>
    </row>
    <row r="27">
      <c r="A27" s="6">
        <f>HYPERLINK("#'Overview'!A30","9")</f>
        <v/>
      </c>
      <c r="B27" t="inlineStr">
        <is>
          <t>7458_2</t>
        </is>
      </c>
      <c r="C27" t="inlineStr">
        <is>
          <t>CHF</t>
        </is>
      </c>
      <c r="D27" t="inlineStr">
        <is>
          <t>00000064342235+</t>
        </is>
      </c>
      <c r="E27" t="inlineStr">
        <is>
          <t>0</t>
        </is>
      </c>
      <c r="F27" t="inlineStr">
        <is>
          <t>00000000000000+</t>
        </is>
      </c>
      <c r="G27" t="inlineStr">
        <is>
          <t>00000000000000+</t>
        </is>
      </c>
      <c r="H27" t="inlineStr">
        <is>
          <t>00000079314000+</t>
        </is>
      </c>
      <c r="I27" t="inlineStr">
        <is>
          <t>100</t>
        </is>
      </c>
      <c r="J27" t="inlineStr">
        <is>
          <t>0001.23260000</t>
        </is>
      </c>
      <c r="K27" t="inlineStr">
        <is>
          <t>+000000064346908.97</t>
        </is>
      </c>
      <c r="L27" t="inlineStr"/>
      <c r="M27" t="inlineStr">
        <is>
          <t>CHF</t>
        </is>
      </c>
      <c r="N27" t="inlineStr">
        <is>
          <t>PORT_02MM</t>
        </is>
      </c>
      <c r="O27" s="7" t="inlineStr">
        <is>
          <t>20110922</t>
        </is>
      </c>
      <c r="P27" t="inlineStr">
        <is>
          <t>20100924</t>
        </is>
      </c>
      <c r="Q27" t="inlineStr">
        <is>
          <t>CHF/LIBOR/3M</t>
        </is>
      </c>
      <c r="R27" t="inlineStr"/>
    </row>
    <row r="28">
      <c r="A28" s="6">
        <f>HYPERLINK("#'Overview'!A31","4")</f>
        <v/>
      </c>
      <c r="B28" t="inlineStr">
        <is>
          <t>7459_1</t>
        </is>
      </c>
      <c r="C28" t="inlineStr">
        <is>
          <t>EUR</t>
        </is>
      </c>
      <c r="D28" t="inlineStr">
        <is>
          <t>00000090190212-</t>
        </is>
      </c>
      <c r="E28" t="inlineStr">
        <is>
          <t>0</t>
        </is>
      </c>
      <c r="F28" t="inlineStr">
        <is>
          <t>00000000000000+</t>
        </is>
      </c>
      <c r="G28" t="inlineStr">
        <is>
          <t>00000000000000+</t>
        </is>
      </c>
      <c r="H28" t="inlineStr">
        <is>
          <t>00000090000000-</t>
        </is>
      </c>
      <c r="I28" t="inlineStr">
        <is>
          <t>100</t>
        </is>
      </c>
      <c r="J28" t="inlineStr">
        <is>
          <t>0001.00000000</t>
        </is>
      </c>
      <c r="K28" t="inlineStr">
        <is>
          <t>+000000096527665.09</t>
        </is>
      </c>
      <c r="L28" t="inlineStr"/>
      <c r="M28" t="inlineStr">
        <is>
          <t>CHF</t>
        </is>
      </c>
      <c r="N28" t="inlineStr">
        <is>
          <t>PORT_02MM</t>
        </is>
      </c>
      <c r="O28" s="7" t="inlineStr">
        <is>
          <t>20110922</t>
        </is>
      </c>
      <c r="P28" t="inlineStr">
        <is>
          <t>20100924</t>
        </is>
      </c>
      <c r="Q28" s="7" t="inlineStr">
        <is>
          <t>EUR/EURIBOR/3M</t>
        </is>
      </c>
      <c r="R28" t="inlineStr"/>
    </row>
    <row r="29">
      <c r="A29" s="6">
        <f>HYPERLINK("#'Overview'!A33","3")</f>
        <v/>
      </c>
      <c r="B29" t="inlineStr">
        <is>
          <t>7459_2</t>
        </is>
      </c>
      <c r="C29" t="inlineStr">
        <is>
          <t>CHF</t>
        </is>
      </c>
      <c r="D29" t="inlineStr">
        <is>
          <t>00000096520654+</t>
        </is>
      </c>
      <c r="E29" t="inlineStr">
        <is>
          <t>0</t>
        </is>
      </c>
      <c r="F29" t="inlineStr">
        <is>
          <t>00000000000000+</t>
        </is>
      </c>
      <c r="G29" t="inlineStr">
        <is>
          <t>00000000000000+</t>
        </is>
      </c>
      <c r="H29" t="inlineStr">
        <is>
          <t>00000118980000+</t>
        </is>
      </c>
      <c r="I29" t="inlineStr">
        <is>
          <t>100</t>
        </is>
      </c>
      <c r="J29" t="inlineStr">
        <is>
          <t>0001.23260000</t>
        </is>
      </c>
      <c r="K29" t="inlineStr">
        <is>
          <t>+000000096527665.09</t>
        </is>
      </c>
      <c r="L29" t="inlineStr"/>
      <c r="M29" t="inlineStr">
        <is>
          <t>CHF</t>
        </is>
      </c>
      <c r="N29" t="inlineStr">
        <is>
          <t>PORT_02MM</t>
        </is>
      </c>
      <c r="O29" s="7" t="inlineStr">
        <is>
          <t>20110922</t>
        </is>
      </c>
      <c r="P29" t="inlineStr">
        <is>
          <t>20100924</t>
        </is>
      </c>
      <c r="Q29" s="7" t="inlineStr">
        <is>
          <t>CHF/LIBOR/3M</t>
        </is>
      </c>
      <c r="R29" t="inlineStr"/>
    </row>
    <row r="30">
      <c r="A30" s="6">
        <f>HYPERLINK("#'Overview'!A35","67")</f>
        <v/>
      </c>
      <c r="B30" t="inlineStr">
        <is>
          <t>80600_2</t>
        </is>
      </c>
      <c r="C30" t="inlineStr">
        <is>
          <t>USD</t>
        </is>
      </c>
      <c r="D30" t="inlineStr">
        <is>
          <t>00000000074078+</t>
        </is>
      </c>
      <c r="E30" t="inlineStr">
        <is>
          <t>0</t>
        </is>
      </c>
      <c r="F30" t="inlineStr">
        <is>
          <t>00000000000000+</t>
        </is>
      </c>
      <c r="G30" t="inlineStr">
        <is>
          <t>00000000000000+</t>
        </is>
      </c>
      <c r="H30" t="inlineStr">
        <is>
          <t>00000000100000+</t>
        </is>
      </c>
      <c r="I30" t="inlineStr">
        <is>
          <t>100</t>
        </is>
      </c>
      <c r="J30" t="inlineStr">
        <is>
          <t>0001.35930000</t>
        </is>
      </c>
      <c r="K30" t="inlineStr">
        <is>
          <t>-000000000073567.27</t>
        </is>
      </c>
      <c r="L30" t="inlineStr"/>
      <c r="M30" t="inlineStr">
        <is>
          <t>USD</t>
        </is>
      </c>
      <c r="N30" t="inlineStr">
        <is>
          <t>PORT_02MM</t>
        </is>
      </c>
      <c r="O30" s="7" t="inlineStr">
        <is>
          <t>20181209</t>
        </is>
      </c>
      <c r="P30" t="inlineStr">
        <is>
          <t>20101213</t>
        </is>
      </c>
      <c r="Q30" t="inlineStr"/>
      <c r="R30" t="inlineStr"/>
    </row>
    <row r="31">
      <c r="A31" s="6">
        <f>HYPERLINK("#'Overview'!A36","68")</f>
        <v/>
      </c>
      <c r="B31" t="inlineStr">
        <is>
          <t>80751_2</t>
        </is>
      </c>
      <c r="C31" t="inlineStr">
        <is>
          <t>EUR</t>
        </is>
      </c>
      <c r="D31" t="inlineStr">
        <is>
          <t>00000001516811+</t>
        </is>
      </c>
      <c r="E31" t="inlineStr">
        <is>
          <t>0</t>
        </is>
      </c>
      <c r="F31" t="inlineStr">
        <is>
          <t>00000000000000+</t>
        </is>
      </c>
      <c r="G31" t="inlineStr">
        <is>
          <t>00000000000000+</t>
        </is>
      </c>
      <c r="H31" t="inlineStr">
        <is>
          <t>00000001500000+</t>
        </is>
      </c>
      <c r="I31" t="inlineStr">
        <is>
          <t>100</t>
        </is>
      </c>
      <c r="J31" t="inlineStr">
        <is>
          <t>0001.00000000</t>
        </is>
      </c>
      <c r="K31" t="inlineStr">
        <is>
          <t>-000000001500000.00</t>
        </is>
      </c>
      <c r="L31" t="inlineStr"/>
      <c r="M31" t="inlineStr">
        <is>
          <t>EUR</t>
        </is>
      </c>
      <c r="N31" t="inlineStr">
        <is>
          <t>PORT_02MM</t>
        </is>
      </c>
      <c r="O31" s="7" t="inlineStr">
        <is>
          <t>20181210</t>
        </is>
      </c>
      <c r="P31" t="inlineStr">
        <is>
          <t>20101214</t>
        </is>
      </c>
      <c r="Q31" t="inlineStr"/>
      <c r="R31" t="inlineStr"/>
    </row>
    <row r="32">
      <c r="A32" s="6">
        <f>HYPERLINK("#'Overview'!A37","69")</f>
        <v/>
      </c>
      <c r="B32" t="inlineStr">
        <is>
          <t>80970_1</t>
        </is>
      </c>
      <c r="C32" t="inlineStr">
        <is>
          <t>CHF</t>
        </is>
      </c>
      <c r="D32" t="inlineStr">
        <is>
          <t>00000000267473-</t>
        </is>
      </c>
      <c r="E32" t="inlineStr">
        <is>
          <t>0</t>
        </is>
      </c>
      <c r="F32" t="inlineStr">
        <is>
          <t>00000000000000+</t>
        </is>
      </c>
      <c r="G32" t="inlineStr">
        <is>
          <t>00000000000000+</t>
        </is>
      </c>
      <c r="H32" t="inlineStr">
        <is>
          <t>00000000326685-</t>
        </is>
      </c>
      <c r="I32" t="inlineStr">
        <is>
          <t>100</t>
        </is>
      </c>
      <c r="J32" t="inlineStr">
        <is>
          <t>0001.23260000</t>
        </is>
      </c>
      <c r="K32" t="inlineStr">
        <is>
          <t>+000000000265037.31</t>
        </is>
      </c>
      <c r="L32" t="inlineStr"/>
      <c r="M32" t="inlineStr">
        <is>
          <t>CHF</t>
        </is>
      </c>
      <c r="N32" t="inlineStr">
        <is>
          <t>PORT_02MM</t>
        </is>
      </c>
      <c r="O32" s="7" t="inlineStr">
        <is>
          <t>20151213</t>
        </is>
      </c>
      <c r="P32" t="inlineStr">
        <is>
          <t>20101215</t>
        </is>
      </c>
      <c r="Q32" t="inlineStr"/>
      <c r="R32" t="inlineStr"/>
    </row>
    <row r="33">
      <c r="A33" s="6">
        <f>HYPERLINK("#'Overview'!A38","70")</f>
        <v/>
      </c>
      <c r="B33" t="inlineStr">
        <is>
          <t>81075_2</t>
        </is>
      </c>
      <c r="C33" t="inlineStr">
        <is>
          <t>EUR</t>
        </is>
      </c>
      <c r="D33" t="inlineStr">
        <is>
          <t>00000000829064+</t>
        </is>
      </c>
      <c r="E33" t="inlineStr">
        <is>
          <t>0</t>
        </is>
      </c>
      <c r="F33" t="inlineStr">
        <is>
          <t>00000000000000+</t>
        </is>
      </c>
      <c r="G33" t="inlineStr">
        <is>
          <t>00000000000000+</t>
        </is>
      </c>
      <c r="H33" t="inlineStr">
        <is>
          <t>00000000820000+</t>
        </is>
      </c>
      <c r="I33" t="inlineStr">
        <is>
          <t>100</t>
        </is>
      </c>
      <c r="J33" t="inlineStr">
        <is>
          <t>0001.00000000</t>
        </is>
      </c>
      <c r="K33" t="inlineStr">
        <is>
          <t>-000000000820000.00</t>
        </is>
      </c>
      <c r="L33" t="inlineStr"/>
      <c r="M33" t="inlineStr">
        <is>
          <t>EUR</t>
        </is>
      </c>
      <c r="N33" t="inlineStr">
        <is>
          <t>PORT_02MM</t>
        </is>
      </c>
      <c r="O33" s="7" t="inlineStr">
        <is>
          <t>20151214</t>
        </is>
      </c>
      <c r="P33" t="inlineStr">
        <is>
          <t>20101216</t>
        </is>
      </c>
      <c r="Q33" t="inlineStr"/>
      <c r="R33" t="inlineStr"/>
    </row>
    <row r="34">
      <c r="A34" s="6">
        <f>HYPERLINK("#'Overview'!A39","71")</f>
        <v/>
      </c>
      <c r="B34" t="inlineStr">
        <is>
          <t>81229_1</t>
        </is>
      </c>
      <c r="C34" t="inlineStr">
        <is>
          <t>CHF</t>
        </is>
      </c>
      <c r="D34" t="inlineStr">
        <is>
          <t>00000000131377-</t>
        </is>
      </c>
      <c r="E34" t="inlineStr">
        <is>
          <t>0</t>
        </is>
      </c>
      <c r="F34" t="inlineStr">
        <is>
          <t>00000000000000+</t>
        </is>
      </c>
      <c r="G34" t="inlineStr">
        <is>
          <t>00000000000000+</t>
        </is>
      </c>
      <c r="H34" t="inlineStr">
        <is>
          <t>00000000160486-</t>
        </is>
      </c>
      <c r="I34" t="inlineStr">
        <is>
          <t>100</t>
        </is>
      </c>
      <c r="J34" t="inlineStr">
        <is>
          <t>0001.23260000</t>
        </is>
      </c>
      <c r="K34" t="inlineStr">
        <is>
          <t>+000000000130201.42</t>
        </is>
      </c>
      <c r="L34" t="inlineStr"/>
      <c r="M34" t="inlineStr">
        <is>
          <t>CHF</t>
        </is>
      </c>
      <c r="N34" t="inlineStr">
        <is>
          <t>PORT_02MM</t>
        </is>
      </c>
      <c r="O34" s="7" t="inlineStr">
        <is>
          <t>20131215</t>
        </is>
      </c>
      <c r="P34" t="inlineStr">
        <is>
          <t>20101217</t>
        </is>
      </c>
      <c r="Q34" t="inlineStr"/>
      <c r="R34" t="inlineStr"/>
    </row>
    <row r="35">
      <c r="A35" s="6">
        <f>HYPERLINK("#'Overview'!A40","72")</f>
        <v/>
      </c>
      <c r="B35" t="inlineStr">
        <is>
          <t>81530_1</t>
        </is>
      </c>
      <c r="C35" t="inlineStr">
        <is>
          <t>CHF</t>
        </is>
      </c>
      <c r="D35" t="inlineStr">
        <is>
          <t>00000001227772-</t>
        </is>
      </c>
      <c r="E35" t="inlineStr">
        <is>
          <t>0</t>
        </is>
      </c>
      <c r="F35" t="inlineStr">
        <is>
          <t>00000000000000+</t>
        </is>
      </c>
      <c r="G35" t="inlineStr">
        <is>
          <t>00000000000000+</t>
        </is>
      </c>
      <c r="H35" t="inlineStr">
        <is>
          <t>00000001500000-</t>
        </is>
      </c>
      <c r="I35" t="inlineStr">
        <is>
          <t>100</t>
        </is>
      </c>
      <c r="J35" t="inlineStr">
        <is>
          <t>0001.23260000</t>
        </is>
      </c>
      <c r="K35" t="inlineStr">
        <is>
          <t>+000000001216939.80</t>
        </is>
      </c>
      <c r="L35" t="inlineStr"/>
      <c r="M35" t="inlineStr">
        <is>
          <t>CHF</t>
        </is>
      </c>
      <c r="N35" t="inlineStr">
        <is>
          <t>PORT_02MM</t>
        </is>
      </c>
      <c r="O35" s="7" t="inlineStr">
        <is>
          <t>20131217</t>
        </is>
      </c>
      <c r="P35" t="inlineStr">
        <is>
          <t>20101220</t>
        </is>
      </c>
      <c r="Q35" t="inlineStr"/>
      <c r="R35" t="inlineStr"/>
    </row>
    <row r="36">
      <c r="A36" s="6">
        <f>HYPERLINK("#'Overview'!A41","73")</f>
        <v/>
      </c>
      <c r="B36" t="inlineStr">
        <is>
          <t>81994_2</t>
        </is>
      </c>
      <c r="C36" t="inlineStr">
        <is>
          <t>EUR</t>
        </is>
      </c>
      <c r="D36" t="inlineStr">
        <is>
          <t>00000000075794+</t>
        </is>
      </c>
      <c r="E36" t="inlineStr">
        <is>
          <t>0</t>
        </is>
      </c>
      <c r="F36" t="inlineStr">
        <is>
          <t>00000000000000+</t>
        </is>
      </c>
      <c r="G36" t="inlineStr">
        <is>
          <t>00000000000000+</t>
        </is>
      </c>
      <c r="H36" t="inlineStr">
        <is>
          <t>00000000075000+</t>
        </is>
      </c>
      <c r="I36" t="inlineStr">
        <is>
          <t>100</t>
        </is>
      </c>
      <c r="J36" t="inlineStr">
        <is>
          <t>0001.00000000</t>
        </is>
      </c>
      <c r="K36" t="inlineStr">
        <is>
          <t>-000000000075000.00</t>
        </is>
      </c>
      <c r="L36" t="inlineStr"/>
      <c r="M36" s="7" t="inlineStr">
        <is>
          <t>EUR</t>
        </is>
      </c>
      <c r="N36" t="inlineStr">
        <is>
          <t>PORT_02MM</t>
        </is>
      </c>
      <c r="O36" t="inlineStr">
        <is>
          <t>20101222</t>
        </is>
      </c>
      <c r="P36" t="inlineStr">
        <is>
          <t>20101224</t>
        </is>
      </c>
      <c r="Q36" t="inlineStr"/>
      <c r="R36" t="inlineStr"/>
    </row>
    <row r="37">
      <c r="A37" s="6">
        <f>HYPERLINK("#'Overview'!A42","6")</f>
        <v/>
      </c>
      <c r="B37" t="inlineStr">
        <is>
          <t>93297_1</t>
        </is>
      </c>
      <c r="C37" t="inlineStr">
        <is>
          <t>EUR</t>
        </is>
      </c>
      <c r="D37" t="inlineStr">
        <is>
          <t>00000079864367-</t>
        </is>
      </c>
      <c r="E37" t="inlineStr">
        <is>
          <t>0</t>
        </is>
      </c>
      <c r="F37" t="inlineStr">
        <is>
          <t>00000000000000+</t>
        </is>
      </c>
      <c r="G37" t="inlineStr">
        <is>
          <t>00000000000000+</t>
        </is>
      </c>
      <c r="H37" t="inlineStr">
        <is>
          <t>00000080000000-</t>
        </is>
      </c>
      <c r="I37" t="inlineStr">
        <is>
          <t>100</t>
        </is>
      </c>
      <c r="J37" t="inlineStr">
        <is>
          <t>0001.00000000</t>
        </is>
      </c>
      <c r="K37" t="inlineStr">
        <is>
          <t>+000000086808372.54</t>
        </is>
      </c>
      <c r="L37" t="inlineStr"/>
      <c r="M37" t="inlineStr">
        <is>
          <t>CHF</t>
        </is>
      </c>
      <c r="N37" t="inlineStr">
        <is>
          <t>PORT_02MM</t>
        </is>
      </c>
      <c r="O37" s="7" t="inlineStr">
        <is>
          <t>20111005</t>
        </is>
      </c>
      <c r="P37" t="inlineStr">
        <is>
          <t>20101007</t>
        </is>
      </c>
      <c r="Q37" t="inlineStr">
        <is>
          <t>EUR/EURIBOR/3M</t>
        </is>
      </c>
      <c r="R37" t="inlineStr"/>
    </row>
    <row r="38">
      <c r="A38" s="6">
        <f>HYPERLINK("#'Overview'!A43","5")</f>
        <v/>
      </c>
      <c r="B38" t="inlineStr">
        <is>
          <t>93297_2</t>
        </is>
      </c>
      <c r="C38" t="inlineStr">
        <is>
          <t>CHF</t>
        </is>
      </c>
      <c r="D38" t="inlineStr">
        <is>
          <t>00000086804319+</t>
        </is>
      </c>
      <c r="E38" t="inlineStr">
        <is>
          <t>0</t>
        </is>
      </c>
      <c r="F38" t="inlineStr">
        <is>
          <t>00000000000000+</t>
        </is>
      </c>
      <c r="G38" t="inlineStr">
        <is>
          <t>00000000000000+</t>
        </is>
      </c>
      <c r="H38" t="inlineStr">
        <is>
          <t>00000107000000+</t>
        </is>
      </c>
      <c r="I38" t="inlineStr">
        <is>
          <t>100</t>
        </is>
      </c>
      <c r="J38" t="inlineStr">
        <is>
          <t>0001.23260000</t>
        </is>
      </c>
      <c r="K38" t="inlineStr">
        <is>
          <t>+000000086808372.54</t>
        </is>
      </c>
      <c r="L38" t="inlineStr"/>
      <c r="M38" t="inlineStr">
        <is>
          <t>CHF</t>
        </is>
      </c>
      <c r="N38" t="inlineStr">
        <is>
          <t>PORT_02MM</t>
        </is>
      </c>
      <c r="O38" s="7" t="inlineStr">
        <is>
          <t>20111005</t>
        </is>
      </c>
      <c r="P38" t="inlineStr">
        <is>
          <t>20101007</t>
        </is>
      </c>
      <c r="Q38" t="inlineStr">
        <is>
          <t>CHF/LIBOR/3M</t>
        </is>
      </c>
      <c r="R38" t="inlineStr"/>
    </row>
    <row r="39">
      <c r="A39" s="6">
        <f>HYPERLINK("#'Overview'!A44","8")</f>
        <v/>
      </c>
      <c r="B39" t="inlineStr">
        <is>
          <t>93298_1</t>
        </is>
      </c>
      <c r="C39" t="inlineStr">
        <is>
          <t>EUR</t>
        </is>
      </c>
      <c r="D39" t="inlineStr">
        <is>
          <t>00000064889798-</t>
        </is>
      </c>
      <c r="E39" t="inlineStr">
        <is>
          <t>0</t>
        </is>
      </c>
      <c r="F39" t="inlineStr">
        <is>
          <t>00000000000000+</t>
        </is>
      </c>
      <c r="G39" t="inlineStr">
        <is>
          <t>00000000000000+</t>
        </is>
      </c>
      <c r="H39" t="inlineStr">
        <is>
          <t>00000065000000-</t>
        </is>
      </c>
      <c r="I39" t="inlineStr">
        <is>
          <t>100</t>
        </is>
      </c>
      <c r="J39" t="inlineStr">
        <is>
          <t>0001.00000000</t>
        </is>
      </c>
      <c r="K39" t="inlineStr">
        <is>
          <t>+000000070531802.69</t>
        </is>
      </c>
      <c r="L39" t="inlineStr"/>
      <c r="M39" t="inlineStr">
        <is>
          <t>CHF</t>
        </is>
      </c>
      <c r="N39" t="inlineStr">
        <is>
          <t>PORT_02MM</t>
        </is>
      </c>
      <c r="O39" s="7" t="inlineStr">
        <is>
          <t>20111005</t>
        </is>
      </c>
      <c r="P39" t="inlineStr">
        <is>
          <t>20101007</t>
        </is>
      </c>
      <c r="Q39" t="inlineStr">
        <is>
          <t>EUR/EURIBOR/3M</t>
        </is>
      </c>
      <c r="R39" t="inlineStr"/>
    </row>
    <row r="40">
      <c r="A40" s="6">
        <f>HYPERLINK("#'Overview'!A45","7")</f>
        <v/>
      </c>
      <c r="B40" t="inlineStr">
        <is>
          <t>93298_2</t>
        </is>
      </c>
      <c r="C40" t="inlineStr">
        <is>
          <t>CHF</t>
        </is>
      </c>
      <c r="D40" t="inlineStr">
        <is>
          <t>00000070528509+</t>
        </is>
      </c>
      <c r="E40" t="inlineStr">
        <is>
          <t>0</t>
        </is>
      </c>
      <c r="F40" t="inlineStr">
        <is>
          <t>00000000000000+</t>
        </is>
      </c>
      <c r="G40" t="inlineStr">
        <is>
          <t>00000000000000+</t>
        </is>
      </c>
      <c r="H40" t="inlineStr">
        <is>
          <t>00000086937500+</t>
        </is>
      </c>
      <c r="I40" t="inlineStr">
        <is>
          <t>100</t>
        </is>
      </c>
      <c r="J40" t="inlineStr">
        <is>
          <t>0001.23260000</t>
        </is>
      </c>
      <c r="K40" t="inlineStr">
        <is>
          <t>+000000070531802.69</t>
        </is>
      </c>
      <c r="L40" t="inlineStr"/>
      <c r="M40" t="inlineStr">
        <is>
          <t>CHF</t>
        </is>
      </c>
      <c r="N40" t="inlineStr">
        <is>
          <t>PORT_02MM</t>
        </is>
      </c>
      <c r="O40" s="7" t="inlineStr">
        <is>
          <t>20111005</t>
        </is>
      </c>
      <c r="P40" t="inlineStr">
        <is>
          <t>20101007</t>
        </is>
      </c>
      <c r="Q40" t="inlineStr">
        <is>
          <t>CHF/LIBOR/3M</t>
        </is>
      </c>
      <c r="R40" t="inlineStr"/>
    </row>
    <row r="41">
      <c r="A41" s="6">
        <f>HYPERLINK("#'Overview'!A46","2")</f>
        <v/>
      </c>
      <c r="B41" t="inlineStr">
        <is>
          <t>93457_1</t>
        </is>
      </c>
      <c r="C41" t="inlineStr">
        <is>
          <t>EUR</t>
        </is>
      </c>
      <c r="D41" t="inlineStr">
        <is>
          <t>00000150542586-</t>
        </is>
      </c>
      <c r="E41" t="inlineStr">
        <is>
          <t>0</t>
        </is>
      </c>
      <c r="F41" t="inlineStr">
        <is>
          <t>00000000000000+</t>
        </is>
      </c>
      <c r="G41" t="inlineStr">
        <is>
          <t>00000000000000+</t>
        </is>
      </c>
      <c r="H41" t="inlineStr">
        <is>
          <t>00000150000000-</t>
        </is>
      </c>
      <c r="I41" t="inlineStr">
        <is>
          <t>100</t>
        </is>
      </c>
      <c r="J41" t="inlineStr">
        <is>
          <t>0001.00000000</t>
        </is>
      </c>
      <c r="K41" t="inlineStr">
        <is>
          <t>+000000162583157.55</t>
        </is>
      </c>
      <c r="L41" t="inlineStr"/>
      <c r="M41" t="inlineStr">
        <is>
          <t>CHF</t>
        </is>
      </c>
      <c r="N41" t="inlineStr">
        <is>
          <t>PORT_02MM</t>
        </is>
      </c>
      <c r="O41" s="7" t="inlineStr">
        <is>
          <t>20111006</t>
        </is>
      </c>
      <c r="P41" t="inlineStr">
        <is>
          <t>20101008</t>
        </is>
      </c>
      <c r="Q41" s="7" t="inlineStr">
        <is>
          <t>EUR/EURIBOR/3M</t>
        </is>
      </c>
      <c r="R41" t="inlineStr"/>
    </row>
    <row r="42">
      <c r="A42" s="10">
        <f>HYPERLINK("#'Overview'!A49","1")</f>
        <v/>
      </c>
      <c r="B42" s="11" t="inlineStr">
        <is>
          <t>93457_2</t>
        </is>
      </c>
      <c r="C42" s="11" t="inlineStr">
        <is>
          <t>EUR</t>
        </is>
      </c>
      <c r="D42" s="11" t="inlineStr">
        <is>
          <t>00000162575204+</t>
        </is>
      </c>
      <c r="E42" s="11" t="inlineStr">
        <is>
          <t>0</t>
        </is>
      </c>
      <c r="F42" s="11" t="inlineStr">
        <is>
          <t>00000000000000+</t>
        </is>
      </c>
      <c r="G42" s="11" t="inlineStr">
        <is>
          <t>00000000000000+</t>
        </is>
      </c>
      <c r="H42" s="11" t="inlineStr">
        <is>
          <t>00000200400000+</t>
        </is>
      </c>
      <c r="I42" s="11" t="inlineStr">
        <is>
          <t>100</t>
        </is>
      </c>
      <c r="J42" s="11" t="inlineStr">
        <is>
          <t>0001.23260000</t>
        </is>
      </c>
      <c r="K42" s="11" t="inlineStr">
        <is>
          <t>+000000162583157.55</t>
        </is>
      </c>
      <c r="L42" s="11" t="inlineStr"/>
      <c r="M42" s="11" t="inlineStr">
        <is>
          <t>CHF</t>
        </is>
      </c>
      <c r="N42" s="11" t="inlineStr">
        <is>
          <t>PORT_02MM</t>
        </is>
      </c>
      <c r="O42" s="11" t="inlineStr">
        <is>
          <t>20111006</t>
        </is>
      </c>
      <c r="P42" s="11" t="inlineStr">
        <is>
          <t>20101008</t>
        </is>
      </c>
      <c r="Q42" s="11" t="inlineStr">
        <is>
          <t>CHF/LIBOR/3M</t>
        </is>
      </c>
      <c r="R42" s="11" t="inlineStr"/>
    </row>
  </sheetData>
  <pageMargins bottom="1" footer="0.5" header="0.5" left="0.75" right="0.75" top="1"/>
</worksheet>
</file>

<file path=xl/worksheets/sheet4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9" t="inlineStr">
        <is>
          <t>Key</t>
        </is>
      </c>
      <c r="B1" s="30" t="inlineStr">
        <is>
          <t>Value</t>
        </is>
      </c>
    </row>
    <row r="2">
      <c r="A2" t="inlineStr">
        <is>
          <t>absoluteTolerance</t>
        </is>
      </c>
      <c r="B2" t="inlineStr">
        <is>
          <t>0.1</t>
        </is>
      </c>
    </row>
    <row r="3">
      <c r="A3" t="inlineStr">
        <is>
          <t>bothColumnFormats</t>
        </is>
      </c>
      <c r="B3" t="inlineStr">
        <is>
          <t>Gamma:modint, Tradedatum:date;%Y%m%d, Startdatum:date;%Y%m%d</t>
        </is>
      </c>
    </row>
    <row r="4">
      <c r="A4" t="inlineStr">
        <is>
          <t>bothColumnNames</t>
        </is>
      </c>
      <c r="B4" t="inlineStr">
        <is>
          <t>ID, CCY, MW, Flag, Gamma, Vega, Nominale, B_CCY, Kurs, Nom, CCY Pair, Instr CCY, Portfolio,Tradedatum, Startdatum, Float Rate Reference, Comment</t>
        </is>
      </c>
    </row>
    <row r="5">
      <c r="A5" t="inlineStr">
        <is>
          <t>configurations</t>
        </is>
      </c>
      <c r="B5" t="inlineStr">
        <is>
          <t>ncdiff.cfg</t>
        </is>
      </c>
    </row>
    <row r="6">
      <c r="A6" t="inlineStr">
        <is>
          <t>copyInputFiles</t>
        </is>
      </c>
      <c r="B6" t="inlineStr">
        <is>
          <t>FALSE</t>
        </is>
      </c>
    </row>
    <row r="7">
      <c r="A7" t="inlineStr">
        <is>
          <t>bothCSVDelimiter</t>
        </is>
      </c>
      <c r="B7" t="inlineStr">
        <is>
          <t>*</t>
        </is>
      </c>
    </row>
    <row r="8">
      <c r="A8" t="inlineStr">
        <is>
          <t>bothCSVDoublequote</t>
        </is>
      </c>
      <c r="B8" t="inlineStr">
        <is>
          <t>TRUE</t>
        </is>
      </c>
    </row>
    <row r="9">
      <c r="A9" t="inlineStr">
        <is>
          <t>bothCSVQuotechar</t>
        </is>
      </c>
      <c r="B9" t="inlineStr">
        <is>
          <t>"</t>
        </is>
      </c>
    </row>
    <row r="10">
      <c r="A10" t="inlineStr">
        <is>
          <t>bothCSVQuoting</t>
        </is>
      </c>
      <c r="B10" t="inlineStr">
        <is>
          <t>QUOTE_MINIMAL</t>
        </is>
      </c>
    </row>
    <row r="11">
      <c r="A11" t="inlineStr">
        <is>
          <t>bothDirectory</t>
        </is>
      </c>
      <c r="B11" t="inlineStr">
        <is>
          <t>./</t>
        </is>
      </c>
    </row>
    <row r="12">
      <c r="A12" t="inlineStr">
        <is>
          <t>newDirectory</t>
        </is>
      </c>
      <c r="B12" t="inlineStr">
        <is>
          <t>examples/data/new/</t>
        </is>
      </c>
    </row>
    <row r="13">
      <c r="A13" t="inlineStr">
        <is>
          <t>oldDirectory</t>
        </is>
      </c>
      <c r="B13" t="inlineStr">
        <is>
          <t>examples/data/</t>
        </is>
      </c>
    </row>
    <row r="14">
      <c r="A14" t="inlineStr">
        <is>
          <t>oldFilePath</t>
        </is>
      </c>
      <c r="B14" t="inlineStr">
        <is>
          <t>old/cashflow_detail_o.txt</t>
        </is>
      </c>
    </row>
    <row r="15">
      <c r="A15" t="inlineStr">
        <is>
          <t>newFilePath</t>
        </is>
      </c>
      <c r="B15" t="inlineStr">
        <is>
          <t>cashflow_detail_n.txt</t>
        </is>
      </c>
    </row>
    <row r="16">
      <c r="A16" t="inlineStr">
        <is>
          <t>bothFormat</t>
        </is>
      </c>
      <c r="B16" t="inlineStr">
        <is>
          <t>CSV</t>
        </is>
      </c>
    </row>
    <row r="17">
      <c r="A17" t="inlineStr">
        <is>
          <t>bothHasHeader</t>
        </is>
      </c>
      <c r="B17" t="inlineStr">
        <is>
          <t>False</t>
        </is>
      </c>
    </row>
    <row r="18">
      <c r="A18" t="inlineStr">
        <is>
          <t>HTMLResourcesDirectory</t>
        </is>
      </c>
      <c r="B18" t="inlineStr">
        <is>
          <t>resources/html</t>
        </is>
      </c>
    </row>
    <row r="19">
      <c r="A19" t="inlineStr">
        <is>
          <t>keepTempFiles</t>
        </is>
      </c>
      <c r="B19" t="inlineStr">
        <is>
          <t>FALSE</t>
        </is>
      </c>
    </row>
    <row r="20">
      <c r="A20" t="inlineStr">
        <is>
          <t>bothKeyColumns</t>
        </is>
      </c>
      <c r="B20" t="inlineStr">
        <is>
          <t>ID, CCY</t>
        </is>
      </c>
    </row>
    <row r="21">
      <c r="A21" t="inlineStr">
        <is>
          <t>oldLabel</t>
        </is>
      </c>
      <c r="B21" t="inlineStr">
        <is>
          <t>Reference</t>
        </is>
      </c>
    </row>
    <row r="22">
      <c r="A22" t="inlineStr">
        <is>
          <t>newLabel</t>
        </is>
      </c>
      <c r="B22" t="inlineStr">
        <is>
          <t>Testing</t>
        </is>
      </c>
    </row>
    <row r="23">
      <c r="A23" t="inlineStr">
        <is>
          <t>maxResultLines</t>
        </is>
      </c>
      <c r="B23" t="inlineStr">
        <is>
          <t>1000</t>
        </is>
      </c>
    </row>
    <row r="24">
      <c r="A24" t="inlineStr">
        <is>
          <t>bothNumberFormat</t>
        </is>
      </c>
      <c r="B24" t="inlineStr">
        <is>
          <t>EN</t>
        </is>
      </c>
    </row>
    <row r="25">
      <c r="A25" t="inlineStr">
        <is>
          <t>relativeTolerance</t>
        </is>
      </c>
      <c r="B25" t="inlineStr">
        <is>
          <t>0.1</t>
        </is>
      </c>
    </row>
    <row r="26">
      <c r="A26" t="inlineStr">
        <is>
          <t>resultDirectory</t>
        </is>
      </c>
      <c r="B26" t="inlineStr">
        <is>
          <t>examples/results/</t>
        </is>
      </c>
    </row>
    <row r="27">
      <c r="A27" t="inlineStr">
        <is>
          <t>resultFilterDirectory</t>
        </is>
      </c>
      <c r="B27" t="inlineStr">
        <is>
          <t>examples/data/</t>
        </is>
      </c>
    </row>
    <row r="28">
      <c r="A28" t="inlineStr">
        <is>
          <t>resultFilterEmptyMarker</t>
        </is>
      </c>
      <c r="B28" t="inlineStr">
        <is>
          <t>&lt;empty&gt;</t>
        </is>
      </c>
    </row>
    <row r="29">
      <c r="A29" t="inlineStr">
        <is>
          <t>resultFilterXLSSheetName</t>
        </is>
      </c>
      <c r="B29" t="inlineStr">
        <is>
          <t>ResultFilter</t>
        </is>
      </c>
    </row>
    <row r="30">
      <c r="A30" t="inlineStr">
        <is>
          <t>resultFormats</t>
        </is>
      </c>
      <c r="B30" t="inlineStr">
        <is>
          <t>CSV,XLSX,HTML,JUNIT,XRAY</t>
        </is>
      </c>
    </row>
    <row r="31">
      <c r="A31" t="inlineStr">
        <is>
          <t>resultNumberFormat</t>
        </is>
      </c>
      <c r="B31" t="inlineStr">
        <is>
          <t>DE</t>
        </is>
      </c>
    </row>
    <row r="32">
      <c r="A32" t="inlineStr">
        <is>
          <t>showFilteredResults</t>
        </is>
      </c>
      <c r="B32" t="inlineStr">
        <is>
          <t>FALSE</t>
        </is>
      </c>
    </row>
    <row r="33">
      <c r="A33" t="inlineStr">
        <is>
          <t>showFilteredTolerances</t>
        </is>
      </c>
      <c r="B33" t="inlineStr">
        <is>
          <t>FALSE</t>
        </is>
      </c>
    </row>
    <row r="34">
      <c r="A34" t="inlineStr">
        <is>
          <t>bothSQLDriver</t>
        </is>
      </c>
      <c r="B34" t="inlineStr">
        <is>
          <t>pyodbc</t>
        </is>
      </c>
    </row>
    <row r="35">
      <c r="A35" t="inlineStr">
        <is>
          <t>bothSQLFetchSize</t>
        </is>
      </c>
      <c r="B35" t="inlineStr">
        <is>
          <t>500</t>
        </is>
      </c>
    </row>
    <row r="36">
      <c r="A36" t="inlineStr">
        <is>
          <t>statisticTimeStampFormat</t>
        </is>
      </c>
      <c r="B36" t="inlineStr">
        <is>
          <t>%Y-%m-%d</t>
        </is>
      </c>
    </row>
    <row r="37">
      <c r="A37" t="inlineStr">
        <is>
          <t>stopOnMaxResultLines</t>
        </is>
      </c>
      <c r="B37" t="inlineStr">
        <is>
          <t>FALSE</t>
        </is>
      </c>
    </row>
    <row r="38">
      <c r="A38" t="inlineStr">
        <is>
          <t>templateDirectory</t>
        </is>
      </c>
      <c r="B38" t="inlineStr">
        <is>
          <t>templates</t>
        </is>
      </c>
    </row>
    <row r="39">
      <c r="A39" t="inlineStr">
        <is>
          <t>XLSXTemplate</t>
        </is>
      </c>
      <c r="B39" t="inlineStr">
        <is>
          <t>template_green-grey.xltx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2020-04-17T07:49:14Z</dcterms:created>
  <dcterms:modified xsi:type="dcterms:W3CDTF">2020-04-17T07:49:14Z</dcterms:modified>
</cp:coreProperties>
</file>